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пр7" sheetId="5" r:id="rId1"/>
    <sheet name="пр 8" sheetId="6" r:id="rId2"/>
    <sheet name="пр 9" sheetId="3" r:id="rId3"/>
    <sheet name="пр 10" sheetId="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P56" i="6" l="1"/>
  <c r="P60" i="6"/>
  <c r="P23" i="6" l="1"/>
  <c r="P22" i="6"/>
  <c r="H19" i="5" l="1"/>
  <c r="H53" i="5"/>
  <c r="H60" i="5"/>
  <c r="B15" i="7" l="1"/>
  <c r="B13" i="7" s="1"/>
  <c r="C17" i="7"/>
  <c r="C13" i="7"/>
  <c r="C16" i="7" l="1"/>
  <c r="C19" i="7" s="1"/>
  <c r="B16" i="7"/>
  <c r="B19" i="7" s="1"/>
  <c r="P21" i="6" l="1"/>
  <c r="E65" i="6"/>
  <c r="G65" i="6" s="1"/>
  <c r="I65" i="6" s="1"/>
  <c r="K65" i="6" s="1"/>
  <c r="M65" i="6" s="1"/>
  <c r="O65" i="6" s="1"/>
  <c r="T64" i="6"/>
  <c r="S64" i="6"/>
  <c r="R64" i="6"/>
  <c r="Q64" i="6"/>
  <c r="Q61" i="6" s="1"/>
  <c r="P64" i="6"/>
  <c r="N64" i="6"/>
  <c r="M64" i="6"/>
  <c r="O64" i="6" s="1"/>
  <c r="L64" i="6"/>
  <c r="J64" i="6"/>
  <c r="I64" i="6"/>
  <c r="K64" i="6" s="1"/>
  <c r="H64" i="6"/>
  <c r="F64" i="6"/>
  <c r="E64" i="6"/>
  <c r="G64" i="6" s="1"/>
  <c r="D64" i="6"/>
  <c r="C64" i="6"/>
  <c r="E63" i="6"/>
  <c r="G63" i="6" s="1"/>
  <c r="I63" i="6" s="1"/>
  <c r="K63" i="6" s="1"/>
  <c r="M63" i="6" s="1"/>
  <c r="O63" i="6" s="1"/>
  <c r="T62" i="6"/>
  <c r="T61" i="6" s="1"/>
  <c r="S62" i="6"/>
  <c r="S61" i="6" s="1"/>
  <c r="R62" i="6"/>
  <c r="Q62" i="6"/>
  <c r="P62" i="6"/>
  <c r="N62" i="6"/>
  <c r="L62" i="6"/>
  <c r="L61" i="6" s="1"/>
  <c r="L57" i="6" s="1"/>
  <c r="J62" i="6"/>
  <c r="H62" i="6"/>
  <c r="H61" i="6" s="1"/>
  <c r="H57" i="6" s="1"/>
  <c r="F62" i="6"/>
  <c r="D62" i="6"/>
  <c r="D61" i="6" s="1"/>
  <c r="C62" i="6"/>
  <c r="R61" i="6"/>
  <c r="P61" i="6"/>
  <c r="N61" i="6"/>
  <c r="N57" i="6" s="1"/>
  <c r="J61" i="6"/>
  <c r="J57" i="6" s="1"/>
  <c r="F61" i="6"/>
  <c r="F57" i="6" s="1"/>
  <c r="Q60" i="6"/>
  <c r="P59" i="6"/>
  <c r="P58" i="6" s="1"/>
  <c r="P57" i="6" s="1"/>
  <c r="E60" i="6"/>
  <c r="G60" i="6" s="1"/>
  <c r="I60" i="6" s="1"/>
  <c r="K60" i="6" s="1"/>
  <c r="M60" i="6" s="1"/>
  <c r="O60" i="6" s="1"/>
  <c r="T59" i="6"/>
  <c r="T58" i="6" s="1"/>
  <c r="S59" i="6"/>
  <c r="R59" i="6"/>
  <c r="Q59" i="6"/>
  <c r="Q58" i="6" s="1"/>
  <c r="Q57" i="6" s="1"/>
  <c r="N59" i="6"/>
  <c r="M59" i="6"/>
  <c r="O59" i="6" s="1"/>
  <c r="L59" i="6"/>
  <c r="L58" i="6" s="1"/>
  <c r="J59" i="6"/>
  <c r="I59" i="6"/>
  <c r="K59" i="6" s="1"/>
  <c r="H59" i="6"/>
  <c r="H58" i="6" s="1"/>
  <c r="F59" i="6"/>
  <c r="E59" i="6"/>
  <c r="G59" i="6" s="1"/>
  <c r="D59" i="6"/>
  <c r="D58" i="6" s="1"/>
  <c r="C59" i="6"/>
  <c r="S58" i="6"/>
  <c r="R58" i="6"/>
  <c r="R57" i="6" s="1"/>
  <c r="N58" i="6"/>
  <c r="J58" i="6"/>
  <c r="F58" i="6"/>
  <c r="C58" i="6"/>
  <c r="T57" i="6"/>
  <c r="D57" i="6"/>
  <c r="Q56" i="6"/>
  <c r="P55" i="6"/>
  <c r="P54" i="6" s="1"/>
  <c r="E56" i="6"/>
  <c r="G56" i="6" s="1"/>
  <c r="I56" i="6" s="1"/>
  <c r="K56" i="6" s="1"/>
  <c r="M56" i="6" s="1"/>
  <c r="O56" i="6" s="1"/>
  <c r="T55" i="6"/>
  <c r="S55" i="6"/>
  <c r="R55" i="6"/>
  <c r="R54" i="6" s="1"/>
  <c r="Q55" i="6"/>
  <c r="Q54" i="6" s="1"/>
  <c r="Q50" i="6" s="1"/>
  <c r="Q49" i="6" s="1"/>
  <c r="N55" i="6"/>
  <c r="N54" i="6" s="1"/>
  <c r="L55" i="6"/>
  <c r="J55" i="6"/>
  <c r="J54" i="6" s="1"/>
  <c r="J50" i="6" s="1"/>
  <c r="H55" i="6"/>
  <c r="F55" i="6"/>
  <c r="F54" i="6" s="1"/>
  <c r="E55" i="6"/>
  <c r="G55" i="6" s="1"/>
  <c r="I55" i="6" s="1"/>
  <c r="K55" i="6" s="1"/>
  <c r="M55" i="6" s="1"/>
  <c r="O55" i="6" s="1"/>
  <c r="D55" i="6"/>
  <c r="C55" i="6"/>
  <c r="T54" i="6"/>
  <c r="S54" i="6"/>
  <c r="L54" i="6"/>
  <c r="L50" i="6" s="1"/>
  <c r="L49" i="6" s="1"/>
  <c r="H54" i="6"/>
  <c r="D54" i="6"/>
  <c r="C54" i="6"/>
  <c r="E54" i="6" s="1"/>
  <c r="G54" i="6" s="1"/>
  <c r="I54" i="6" s="1"/>
  <c r="K54" i="6" s="1"/>
  <c r="M54" i="6" s="1"/>
  <c r="O54" i="6" s="1"/>
  <c r="E53" i="6"/>
  <c r="G53" i="6" s="1"/>
  <c r="I53" i="6" s="1"/>
  <c r="K53" i="6" s="1"/>
  <c r="M53" i="6" s="1"/>
  <c r="O53" i="6" s="1"/>
  <c r="T52" i="6"/>
  <c r="T51" i="6" s="1"/>
  <c r="T50" i="6" s="1"/>
  <c r="T49" i="6" s="1"/>
  <c r="S52" i="6"/>
  <c r="R52" i="6"/>
  <c r="Q52" i="6"/>
  <c r="P52" i="6"/>
  <c r="P51" i="6" s="1"/>
  <c r="N52" i="6"/>
  <c r="L52" i="6"/>
  <c r="L51" i="6" s="1"/>
  <c r="J52" i="6"/>
  <c r="H52" i="6"/>
  <c r="H51" i="6" s="1"/>
  <c r="H50" i="6" s="1"/>
  <c r="H49" i="6" s="1"/>
  <c r="F52" i="6"/>
  <c r="D52" i="6"/>
  <c r="C52" i="6"/>
  <c r="S51" i="6"/>
  <c r="R51" i="6"/>
  <c r="Q51" i="6"/>
  <c r="N51" i="6"/>
  <c r="J51" i="6"/>
  <c r="F51" i="6"/>
  <c r="C51" i="6"/>
  <c r="S50" i="6"/>
  <c r="C50" i="6"/>
  <c r="J49" i="6"/>
  <c r="E48" i="6"/>
  <c r="G48" i="6" s="1"/>
  <c r="I48" i="6" s="1"/>
  <c r="K48" i="6" s="1"/>
  <c r="M48" i="6" s="1"/>
  <c r="O48" i="6" s="1"/>
  <c r="E47" i="6"/>
  <c r="G47" i="6" s="1"/>
  <c r="I47" i="6" s="1"/>
  <c r="K47" i="6" s="1"/>
  <c r="M47" i="6" s="1"/>
  <c r="O47" i="6" s="1"/>
  <c r="M46" i="6"/>
  <c r="O46" i="6" s="1"/>
  <c r="E46" i="6"/>
  <c r="G46" i="6" s="1"/>
  <c r="I46" i="6" s="1"/>
  <c r="K46" i="6" s="1"/>
  <c r="E45" i="6"/>
  <c r="G45" i="6" s="1"/>
  <c r="I45" i="6" s="1"/>
  <c r="K45" i="6" s="1"/>
  <c r="M45" i="6" s="1"/>
  <c r="O45" i="6" s="1"/>
  <c r="T44" i="6"/>
  <c r="T43" i="6" s="1"/>
  <c r="T37" i="6" s="1"/>
  <c r="T30" i="6" s="1"/>
  <c r="S44" i="6"/>
  <c r="R44" i="6"/>
  <c r="Q44" i="6"/>
  <c r="Q43" i="6" s="1"/>
  <c r="P44" i="6"/>
  <c r="P43" i="6" s="1"/>
  <c r="G44" i="6"/>
  <c r="I44" i="6" s="1"/>
  <c r="K44" i="6" s="1"/>
  <c r="M44" i="6" s="1"/>
  <c r="O44" i="6" s="1"/>
  <c r="C44" i="6"/>
  <c r="E44" i="6" s="1"/>
  <c r="S43" i="6"/>
  <c r="S37" i="6" s="1"/>
  <c r="S30" i="6" s="1"/>
  <c r="R43" i="6"/>
  <c r="C43" i="6"/>
  <c r="E43" i="6" s="1"/>
  <c r="G43" i="6" s="1"/>
  <c r="I43" i="6" s="1"/>
  <c r="K43" i="6" s="1"/>
  <c r="M43" i="6" s="1"/>
  <c r="O43" i="6" s="1"/>
  <c r="E42" i="6"/>
  <c r="G42" i="6" s="1"/>
  <c r="I42" i="6" s="1"/>
  <c r="K42" i="6" s="1"/>
  <c r="M42" i="6" s="1"/>
  <c r="O42" i="6" s="1"/>
  <c r="T41" i="6"/>
  <c r="S41" i="6"/>
  <c r="R41" i="6"/>
  <c r="R38" i="6" s="1"/>
  <c r="R37" i="6" s="1"/>
  <c r="Q41" i="6"/>
  <c r="P41" i="6"/>
  <c r="C41" i="6"/>
  <c r="M40" i="6"/>
  <c r="O40" i="6" s="1"/>
  <c r="E40" i="6"/>
  <c r="G40" i="6" s="1"/>
  <c r="I40" i="6" s="1"/>
  <c r="K40" i="6" s="1"/>
  <c r="T39" i="6"/>
  <c r="T38" i="6" s="1"/>
  <c r="S39" i="6"/>
  <c r="R39" i="6"/>
  <c r="Q39" i="6"/>
  <c r="P39" i="6"/>
  <c r="P38" i="6" s="1"/>
  <c r="G39" i="6"/>
  <c r="I39" i="6" s="1"/>
  <c r="K39" i="6" s="1"/>
  <c r="M39" i="6" s="1"/>
  <c r="O39" i="6" s="1"/>
  <c r="C39" i="6"/>
  <c r="E39" i="6" s="1"/>
  <c r="S38" i="6"/>
  <c r="Q38" i="6"/>
  <c r="Q37" i="6" s="1"/>
  <c r="G36" i="6"/>
  <c r="I36" i="6" s="1"/>
  <c r="K36" i="6" s="1"/>
  <c r="M36" i="6" s="1"/>
  <c r="O36" i="6" s="1"/>
  <c r="E36" i="6"/>
  <c r="T35" i="6"/>
  <c r="S35" i="6"/>
  <c r="S34" i="6" s="1"/>
  <c r="R35" i="6"/>
  <c r="R34" i="6" s="1"/>
  <c r="R30" i="6" s="1"/>
  <c r="Q35" i="6"/>
  <c r="P35" i="6"/>
  <c r="C35" i="6"/>
  <c r="T34" i="6"/>
  <c r="Q34" i="6"/>
  <c r="P34" i="6"/>
  <c r="K33" i="6"/>
  <c r="M33" i="6" s="1"/>
  <c r="O33" i="6" s="1"/>
  <c r="E33" i="6"/>
  <c r="G33" i="6" s="1"/>
  <c r="I33" i="6" s="1"/>
  <c r="T32" i="6"/>
  <c r="T31" i="6" s="1"/>
  <c r="S32" i="6"/>
  <c r="S31" i="6" s="1"/>
  <c r="R32" i="6"/>
  <c r="Q32" i="6"/>
  <c r="P32" i="6"/>
  <c r="P31" i="6" s="1"/>
  <c r="C32" i="6"/>
  <c r="R31" i="6"/>
  <c r="Q31" i="6"/>
  <c r="Q30" i="6" s="1"/>
  <c r="G29" i="6"/>
  <c r="I29" i="6" s="1"/>
  <c r="K29" i="6" s="1"/>
  <c r="M29" i="6" s="1"/>
  <c r="O29" i="6" s="1"/>
  <c r="E29" i="6"/>
  <c r="T28" i="6"/>
  <c r="S28" i="6"/>
  <c r="R28" i="6"/>
  <c r="Q28" i="6"/>
  <c r="P28" i="6"/>
  <c r="N28" i="6"/>
  <c r="M28" i="6"/>
  <c r="O28" i="6" s="1"/>
  <c r="L28" i="6"/>
  <c r="J28" i="6"/>
  <c r="I28" i="6"/>
  <c r="K28" i="6" s="1"/>
  <c r="H28" i="6"/>
  <c r="F28" i="6"/>
  <c r="E28" i="6"/>
  <c r="G28" i="6" s="1"/>
  <c r="D28" i="6"/>
  <c r="C28" i="6"/>
  <c r="E27" i="6"/>
  <c r="G27" i="6" s="1"/>
  <c r="I27" i="6" s="1"/>
  <c r="K27" i="6" s="1"/>
  <c r="M27" i="6" s="1"/>
  <c r="O27" i="6" s="1"/>
  <c r="T26" i="6"/>
  <c r="S26" i="6"/>
  <c r="R26" i="6"/>
  <c r="Q26" i="6"/>
  <c r="Q25" i="6" s="1"/>
  <c r="P26" i="6"/>
  <c r="P25" i="6" s="1"/>
  <c r="N26" i="6"/>
  <c r="L26" i="6"/>
  <c r="J26" i="6"/>
  <c r="H26" i="6"/>
  <c r="F26" i="6"/>
  <c r="E26" i="6"/>
  <c r="G26" i="6" s="1"/>
  <c r="I26" i="6" s="1"/>
  <c r="K26" i="6" s="1"/>
  <c r="M26" i="6" s="1"/>
  <c r="O26" i="6" s="1"/>
  <c r="D26" i="6"/>
  <c r="C26" i="6"/>
  <c r="T25" i="6"/>
  <c r="S25" i="6"/>
  <c r="L25" i="6"/>
  <c r="H25" i="6"/>
  <c r="D25" i="6"/>
  <c r="C25" i="6"/>
  <c r="E25" i="6" s="1"/>
  <c r="E24" i="6"/>
  <c r="G24" i="6" s="1"/>
  <c r="I24" i="6" s="1"/>
  <c r="K24" i="6" s="1"/>
  <c r="M24" i="6" s="1"/>
  <c r="O24" i="6" s="1"/>
  <c r="T23" i="6"/>
  <c r="S23" i="6"/>
  <c r="R23" i="6"/>
  <c r="Q23" i="6"/>
  <c r="N23" i="6"/>
  <c r="L23" i="6"/>
  <c r="J23" i="6"/>
  <c r="H23" i="6"/>
  <c r="G23" i="6"/>
  <c r="I23" i="6" s="1"/>
  <c r="K23" i="6" s="1"/>
  <c r="M23" i="6" s="1"/>
  <c r="O23" i="6" s="1"/>
  <c r="F23" i="6"/>
  <c r="D23" i="6"/>
  <c r="C23" i="6"/>
  <c r="E23" i="6" s="1"/>
  <c r="E22" i="6"/>
  <c r="G22" i="6" s="1"/>
  <c r="I22" i="6" s="1"/>
  <c r="K22" i="6" s="1"/>
  <c r="M22" i="6" s="1"/>
  <c r="O22" i="6" s="1"/>
  <c r="T21" i="6"/>
  <c r="T20" i="6" s="1"/>
  <c r="T14" i="6" s="1"/>
  <c r="T66" i="6" s="1"/>
  <c r="S21" i="6"/>
  <c r="S20" i="6" s="1"/>
  <c r="R21" i="6"/>
  <c r="Q21" i="6"/>
  <c r="N21" i="6"/>
  <c r="L21" i="6"/>
  <c r="J21" i="6"/>
  <c r="H21" i="6"/>
  <c r="F21" i="6"/>
  <c r="D21" i="6"/>
  <c r="D20" i="6" s="1"/>
  <c r="D14" i="6" s="1"/>
  <c r="C21" i="6"/>
  <c r="R20" i="6"/>
  <c r="Q20" i="6"/>
  <c r="N20" i="6"/>
  <c r="J20" i="6"/>
  <c r="F20" i="6"/>
  <c r="C20" i="6"/>
  <c r="E20" i="6" s="1"/>
  <c r="G20" i="6" s="1"/>
  <c r="G19" i="6"/>
  <c r="I19" i="6" s="1"/>
  <c r="K19" i="6" s="1"/>
  <c r="M19" i="6" s="1"/>
  <c r="O19" i="6" s="1"/>
  <c r="E19" i="6"/>
  <c r="T18" i="6"/>
  <c r="S18" i="6"/>
  <c r="R18" i="6"/>
  <c r="Q18" i="6"/>
  <c r="P18" i="6"/>
  <c r="C18" i="6"/>
  <c r="E18" i="6" s="1"/>
  <c r="G18" i="6" s="1"/>
  <c r="I18" i="6" s="1"/>
  <c r="K18" i="6" s="1"/>
  <c r="M18" i="6" s="1"/>
  <c r="O18" i="6" s="1"/>
  <c r="T17" i="6"/>
  <c r="S17" i="6"/>
  <c r="S15" i="6" s="1"/>
  <c r="S14" i="6" s="1"/>
  <c r="R17" i="6"/>
  <c r="R15" i="6" s="1"/>
  <c r="Q17" i="6"/>
  <c r="Q15" i="6" s="1"/>
  <c r="Q14" i="6" s="1"/>
  <c r="P17" i="6"/>
  <c r="N17" i="6"/>
  <c r="N15" i="6" s="1"/>
  <c r="L17" i="6"/>
  <c r="J17" i="6"/>
  <c r="J15" i="6" s="1"/>
  <c r="H17" i="6"/>
  <c r="F17" i="6"/>
  <c r="F15" i="6" s="1"/>
  <c r="E17" i="6"/>
  <c r="G17" i="6" s="1"/>
  <c r="I17" i="6" s="1"/>
  <c r="K17" i="6" s="1"/>
  <c r="M17" i="6" s="1"/>
  <c r="O17" i="6" s="1"/>
  <c r="D17" i="6"/>
  <c r="C17" i="6"/>
  <c r="C15" i="6" s="1"/>
  <c r="E16" i="6"/>
  <c r="G16" i="6" s="1"/>
  <c r="I16" i="6" s="1"/>
  <c r="K16" i="6" s="1"/>
  <c r="M16" i="6" s="1"/>
  <c r="O16" i="6" s="1"/>
  <c r="T15" i="6"/>
  <c r="P15" i="6"/>
  <c r="L15" i="6"/>
  <c r="H15" i="6"/>
  <c r="D15" i="6"/>
  <c r="P20" i="6" l="1"/>
  <c r="P14" i="6" s="1"/>
  <c r="E15" i="6"/>
  <c r="G15" i="6" s="1"/>
  <c r="I15" i="6" s="1"/>
  <c r="K15" i="6" s="1"/>
  <c r="M15" i="6" s="1"/>
  <c r="O15" i="6" s="1"/>
  <c r="C14" i="6"/>
  <c r="Q66" i="6"/>
  <c r="I20" i="6"/>
  <c r="K20" i="6" s="1"/>
  <c r="M20" i="6" s="1"/>
  <c r="O20" i="6" s="1"/>
  <c r="F14" i="6"/>
  <c r="F66" i="6" s="1"/>
  <c r="N14" i="6"/>
  <c r="N66" i="6" s="1"/>
  <c r="G25" i="6"/>
  <c r="I25" i="6" s="1"/>
  <c r="E41" i="6"/>
  <c r="G41" i="6" s="1"/>
  <c r="I41" i="6" s="1"/>
  <c r="K41" i="6" s="1"/>
  <c r="M41" i="6" s="1"/>
  <c r="O41" i="6" s="1"/>
  <c r="C38" i="6"/>
  <c r="L20" i="6"/>
  <c r="L14" i="6" s="1"/>
  <c r="L66" i="6" s="1"/>
  <c r="P37" i="6"/>
  <c r="P30" i="6" s="1"/>
  <c r="P50" i="6"/>
  <c r="P49" i="6" s="1"/>
  <c r="E21" i="6"/>
  <c r="G21" i="6" s="1"/>
  <c r="I21" i="6" s="1"/>
  <c r="K21" i="6" s="1"/>
  <c r="M21" i="6" s="1"/>
  <c r="O21" i="6" s="1"/>
  <c r="H20" i="6"/>
  <c r="H14" i="6" s="1"/>
  <c r="H66" i="6" s="1"/>
  <c r="E32" i="6"/>
  <c r="G32" i="6" s="1"/>
  <c r="I32" i="6" s="1"/>
  <c r="K32" i="6" s="1"/>
  <c r="M32" i="6" s="1"/>
  <c r="O32" i="6" s="1"/>
  <c r="C31" i="6"/>
  <c r="E35" i="6"/>
  <c r="G35" i="6" s="1"/>
  <c r="I35" i="6" s="1"/>
  <c r="K35" i="6" s="1"/>
  <c r="M35" i="6" s="1"/>
  <c r="O35" i="6" s="1"/>
  <c r="C34" i="6"/>
  <c r="E34" i="6" s="1"/>
  <c r="G34" i="6" s="1"/>
  <c r="I34" i="6" s="1"/>
  <c r="K34" i="6" s="1"/>
  <c r="M34" i="6" s="1"/>
  <c r="O34" i="6" s="1"/>
  <c r="D51" i="6"/>
  <c r="D50" i="6" s="1"/>
  <c r="D49" i="6" s="1"/>
  <c r="D66" i="6" s="1"/>
  <c r="E52" i="6"/>
  <c r="G52" i="6" s="1"/>
  <c r="I52" i="6" s="1"/>
  <c r="K52" i="6" s="1"/>
  <c r="M52" i="6" s="1"/>
  <c r="O52" i="6" s="1"/>
  <c r="S57" i="6"/>
  <c r="S49" i="6" s="1"/>
  <c r="S66" i="6" s="1"/>
  <c r="E62" i="6"/>
  <c r="G62" i="6" s="1"/>
  <c r="I62" i="6" s="1"/>
  <c r="K62" i="6" s="1"/>
  <c r="M62" i="6" s="1"/>
  <c r="O62" i="6" s="1"/>
  <c r="C61" i="6"/>
  <c r="E61" i="6" s="1"/>
  <c r="G61" i="6" s="1"/>
  <c r="I61" i="6" s="1"/>
  <c r="K61" i="6" s="1"/>
  <c r="M61" i="6" s="1"/>
  <c r="O61" i="6" s="1"/>
  <c r="C57" i="6"/>
  <c r="E57" i="6" s="1"/>
  <c r="G57" i="6" s="1"/>
  <c r="I57" i="6" s="1"/>
  <c r="K57" i="6" s="1"/>
  <c r="M57" i="6" s="1"/>
  <c r="O57" i="6" s="1"/>
  <c r="F25" i="6"/>
  <c r="J25" i="6"/>
  <c r="J14" i="6" s="1"/>
  <c r="J66" i="6" s="1"/>
  <c r="N25" i="6"/>
  <c r="R25" i="6"/>
  <c r="R14" i="6" s="1"/>
  <c r="R66" i="6" s="1"/>
  <c r="F50" i="6"/>
  <c r="F49" i="6" s="1"/>
  <c r="N50" i="6"/>
  <c r="N49" i="6" s="1"/>
  <c r="E58" i="6"/>
  <c r="G58" i="6" s="1"/>
  <c r="I58" i="6" s="1"/>
  <c r="K58" i="6" s="1"/>
  <c r="M58" i="6" s="1"/>
  <c r="O58" i="6" s="1"/>
  <c r="R50" i="6"/>
  <c r="R49" i="6" s="1"/>
  <c r="P66" i="6" l="1"/>
  <c r="E31" i="6"/>
  <c r="G31" i="6" s="1"/>
  <c r="I31" i="6" s="1"/>
  <c r="K31" i="6" s="1"/>
  <c r="M31" i="6" s="1"/>
  <c r="O31" i="6" s="1"/>
  <c r="C30" i="6"/>
  <c r="E30" i="6" s="1"/>
  <c r="G30" i="6" s="1"/>
  <c r="I30" i="6" s="1"/>
  <c r="K30" i="6" s="1"/>
  <c r="M30" i="6" s="1"/>
  <c r="O30" i="6" s="1"/>
  <c r="E38" i="6"/>
  <c r="G38" i="6" s="1"/>
  <c r="I38" i="6" s="1"/>
  <c r="K38" i="6" s="1"/>
  <c r="M38" i="6" s="1"/>
  <c r="O38" i="6" s="1"/>
  <c r="C37" i="6"/>
  <c r="E37" i="6" s="1"/>
  <c r="G37" i="6" s="1"/>
  <c r="I37" i="6" s="1"/>
  <c r="K37" i="6" s="1"/>
  <c r="M37" i="6" s="1"/>
  <c r="O37" i="6" s="1"/>
  <c r="E14" i="6"/>
  <c r="G14" i="6" s="1"/>
  <c r="I14" i="6" s="1"/>
  <c r="K14" i="6" s="1"/>
  <c r="M14" i="6" s="1"/>
  <c r="O14" i="6" s="1"/>
  <c r="E51" i="6"/>
  <c r="G51" i="6" s="1"/>
  <c r="I51" i="6" s="1"/>
  <c r="K51" i="6" s="1"/>
  <c r="M51" i="6" s="1"/>
  <c r="O51" i="6" s="1"/>
  <c r="E50" i="6"/>
  <c r="G50" i="6" s="1"/>
  <c r="I50" i="6" s="1"/>
  <c r="K50" i="6" s="1"/>
  <c r="M50" i="6" s="1"/>
  <c r="O50" i="6" s="1"/>
  <c r="K25" i="6"/>
  <c r="M25" i="6" s="1"/>
  <c r="O25" i="6" s="1"/>
  <c r="C49" i="6"/>
  <c r="E49" i="6" s="1"/>
  <c r="G49" i="6" s="1"/>
  <c r="I49" i="6" s="1"/>
  <c r="K49" i="6" s="1"/>
  <c r="M49" i="6" s="1"/>
  <c r="O49" i="6" s="1"/>
  <c r="C66" i="6" l="1"/>
  <c r="E66" i="6" s="1"/>
  <c r="G66" i="6" s="1"/>
  <c r="I66" i="6" s="1"/>
  <c r="K66" i="6" s="1"/>
  <c r="M66" i="6" s="1"/>
  <c r="O66" i="6" s="1"/>
  <c r="B17" i="3" l="1"/>
  <c r="B14" i="3"/>
  <c r="B13" i="3"/>
  <c r="H52" i="5" l="1"/>
  <c r="H51" i="5" s="1"/>
  <c r="H18" i="5"/>
  <c r="H17" i="5" s="1"/>
  <c r="H59" i="5"/>
  <c r="H58" i="5" s="1"/>
  <c r="H54" i="5" s="1"/>
  <c r="I71" i="5"/>
  <c r="G71" i="5"/>
  <c r="I70" i="5"/>
  <c r="G70" i="5"/>
  <c r="I69" i="5"/>
  <c r="G69" i="5"/>
  <c r="A69" i="5"/>
  <c r="G68" i="5"/>
  <c r="I68" i="5" s="1"/>
  <c r="I67" i="5"/>
  <c r="G67" i="5"/>
  <c r="G66" i="5"/>
  <c r="I66" i="5" s="1"/>
  <c r="I65" i="5"/>
  <c r="G65" i="5"/>
  <c r="G64" i="5"/>
  <c r="I64" i="5" s="1"/>
  <c r="I62" i="5"/>
  <c r="G62" i="5"/>
  <c r="E62" i="5"/>
  <c r="G61" i="5"/>
  <c r="I61" i="5" s="1"/>
  <c r="E61" i="5"/>
  <c r="C61" i="5"/>
  <c r="F60" i="5"/>
  <c r="D60" i="5"/>
  <c r="D59" i="5" s="1"/>
  <c r="F59" i="5"/>
  <c r="F58" i="5" s="1"/>
  <c r="C59" i="5"/>
  <c r="C58" i="5"/>
  <c r="G57" i="5"/>
  <c r="I57" i="5" s="1"/>
  <c r="E57" i="5"/>
  <c r="H56" i="5"/>
  <c r="F56" i="5"/>
  <c r="D56" i="5"/>
  <c r="C56" i="5"/>
  <c r="E56" i="5" s="1"/>
  <c r="G56" i="5" s="1"/>
  <c r="I56" i="5" s="1"/>
  <c r="H55" i="5"/>
  <c r="F55" i="5"/>
  <c r="F54" i="5" s="1"/>
  <c r="D55" i="5"/>
  <c r="F53" i="5"/>
  <c r="D53" i="5"/>
  <c r="D52" i="5" s="1"/>
  <c r="D51" i="5" s="1"/>
  <c r="D47" i="5" s="1"/>
  <c r="C53" i="5"/>
  <c r="E53" i="5" s="1"/>
  <c r="G53" i="5" s="1"/>
  <c r="I53" i="5" s="1"/>
  <c r="F52" i="5"/>
  <c r="C52" i="5"/>
  <c r="F51" i="5"/>
  <c r="I50" i="5"/>
  <c r="G50" i="5"/>
  <c r="E50" i="5"/>
  <c r="H49" i="5"/>
  <c r="H48" i="5" s="1"/>
  <c r="F49" i="5"/>
  <c r="D49" i="5"/>
  <c r="D48" i="5" s="1"/>
  <c r="C49" i="5"/>
  <c r="E49" i="5" s="1"/>
  <c r="G49" i="5" s="1"/>
  <c r="I49" i="5" s="1"/>
  <c r="F48" i="5"/>
  <c r="C48" i="5"/>
  <c r="F47" i="5"/>
  <c r="G45" i="5"/>
  <c r="I45" i="5" s="1"/>
  <c r="E45" i="5"/>
  <c r="E44" i="5"/>
  <c r="G44" i="5" s="1"/>
  <c r="I44" i="5" s="1"/>
  <c r="I43" i="5"/>
  <c r="G43" i="5"/>
  <c r="E43" i="5"/>
  <c r="I42" i="5"/>
  <c r="G42" i="5"/>
  <c r="E42" i="5"/>
  <c r="G41" i="5"/>
  <c r="I41" i="5" s="1"/>
  <c r="E41" i="5"/>
  <c r="C41" i="5"/>
  <c r="G40" i="5"/>
  <c r="I40" i="5" s="1"/>
  <c r="E40" i="5"/>
  <c r="C40" i="5"/>
  <c r="G39" i="5"/>
  <c r="I39" i="5" s="1"/>
  <c r="E39" i="5"/>
  <c r="E38" i="5"/>
  <c r="G38" i="5" s="1"/>
  <c r="I38" i="5" s="1"/>
  <c r="C38" i="5"/>
  <c r="E37" i="5"/>
  <c r="G37" i="5" s="1"/>
  <c r="I37" i="5" s="1"/>
  <c r="C36" i="5"/>
  <c r="E36" i="5" s="1"/>
  <c r="G36" i="5" s="1"/>
  <c r="I36" i="5" s="1"/>
  <c r="C35" i="5"/>
  <c r="E35" i="5" s="1"/>
  <c r="G35" i="5" s="1"/>
  <c r="I35" i="5" s="1"/>
  <c r="C34" i="5"/>
  <c r="E34" i="5" s="1"/>
  <c r="G34" i="5" s="1"/>
  <c r="I34" i="5" s="1"/>
  <c r="I33" i="5"/>
  <c r="G33" i="5"/>
  <c r="E33" i="5"/>
  <c r="I32" i="5"/>
  <c r="G32" i="5"/>
  <c r="E32" i="5"/>
  <c r="C32" i="5"/>
  <c r="I31" i="5"/>
  <c r="G31" i="5"/>
  <c r="E31" i="5"/>
  <c r="C31" i="5"/>
  <c r="I30" i="5"/>
  <c r="G30" i="5"/>
  <c r="E30" i="5"/>
  <c r="H29" i="5"/>
  <c r="H28" i="5" s="1"/>
  <c r="H27" i="5" s="1"/>
  <c r="G29" i="5"/>
  <c r="I29" i="5" s="1"/>
  <c r="E29" i="5"/>
  <c r="C29" i="5"/>
  <c r="C28" i="5"/>
  <c r="C27" i="5" s="1"/>
  <c r="E27" i="5" s="1"/>
  <c r="G27" i="5" s="1"/>
  <c r="I27" i="5" s="1"/>
  <c r="E26" i="5"/>
  <c r="G26" i="5" s="1"/>
  <c r="I26" i="5" s="1"/>
  <c r="H25" i="5"/>
  <c r="F25" i="5"/>
  <c r="F22" i="5" s="1"/>
  <c r="E25" i="5"/>
  <c r="G25" i="5" s="1"/>
  <c r="I25" i="5" s="1"/>
  <c r="D25" i="5"/>
  <c r="C25" i="5"/>
  <c r="I24" i="5"/>
  <c r="G24" i="5"/>
  <c r="E24" i="5"/>
  <c r="H23" i="5"/>
  <c r="H22" i="5" s="1"/>
  <c r="F23" i="5"/>
  <c r="D23" i="5"/>
  <c r="D22" i="5" s="1"/>
  <c r="C23" i="5"/>
  <c r="E23" i="5" s="1"/>
  <c r="G23" i="5" s="1"/>
  <c r="I23" i="5" s="1"/>
  <c r="C22" i="5"/>
  <c r="I21" i="5"/>
  <c r="G21" i="5"/>
  <c r="E21" i="5"/>
  <c r="H20" i="5"/>
  <c r="F20" i="5"/>
  <c r="E20" i="5"/>
  <c r="G20" i="5" s="1"/>
  <c r="I20" i="5" s="1"/>
  <c r="D20" i="5"/>
  <c r="C20" i="5"/>
  <c r="G19" i="5"/>
  <c r="E19" i="5"/>
  <c r="F18" i="5"/>
  <c r="D18" i="5"/>
  <c r="D17" i="5" s="1"/>
  <c r="C18" i="5"/>
  <c r="E18" i="5" s="1"/>
  <c r="G18" i="5" s="1"/>
  <c r="F17" i="5"/>
  <c r="C17" i="5"/>
  <c r="I16" i="5"/>
  <c r="G16" i="5"/>
  <c r="E16" i="5"/>
  <c r="H15" i="5"/>
  <c r="F15" i="5"/>
  <c r="E15" i="5"/>
  <c r="G15" i="5" s="1"/>
  <c r="I15" i="5" s="1"/>
  <c r="D15" i="5"/>
  <c r="C15" i="5"/>
  <c r="G14" i="5"/>
  <c r="I14" i="5" s="1"/>
  <c r="E14" i="5"/>
  <c r="H13" i="5"/>
  <c r="F13" i="5"/>
  <c r="D13" i="5"/>
  <c r="C13" i="5"/>
  <c r="E13" i="5" s="1"/>
  <c r="G13" i="5" s="1"/>
  <c r="I13" i="5" s="1"/>
  <c r="H12" i="5"/>
  <c r="F12" i="5"/>
  <c r="E12" i="5"/>
  <c r="G12" i="5" s="1"/>
  <c r="I12" i="5" s="1"/>
  <c r="D12" i="5"/>
  <c r="C12" i="5"/>
  <c r="I18" i="5" l="1"/>
  <c r="I19" i="5"/>
  <c r="B16" i="3" s="1"/>
  <c r="D11" i="5"/>
  <c r="H11" i="5"/>
  <c r="E52" i="5"/>
  <c r="G52" i="5" s="1"/>
  <c r="I52" i="5" s="1"/>
  <c r="F11" i="5"/>
  <c r="F63" i="5" s="1"/>
  <c r="E17" i="5"/>
  <c r="G17" i="5" s="1"/>
  <c r="I17" i="5" s="1"/>
  <c r="E22" i="5"/>
  <c r="G22" i="5" s="1"/>
  <c r="I22" i="5" s="1"/>
  <c r="F46" i="5"/>
  <c r="H47" i="5"/>
  <c r="H46" i="5" s="1"/>
  <c r="E48" i="5"/>
  <c r="G48" i="5" s="1"/>
  <c r="I48" i="5" s="1"/>
  <c r="E59" i="5"/>
  <c r="G59" i="5" s="1"/>
  <c r="I59" i="5" s="1"/>
  <c r="D58" i="5"/>
  <c r="E28" i="5"/>
  <c r="G28" i="5" s="1"/>
  <c r="I28" i="5" s="1"/>
  <c r="C51" i="5"/>
  <c r="C55" i="5"/>
  <c r="E60" i="5"/>
  <c r="G60" i="5" s="1"/>
  <c r="I60" i="5" s="1"/>
  <c r="C11" i="5"/>
  <c r="E51" i="5" l="1"/>
  <c r="G51" i="5" s="1"/>
  <c r="I51" i="5" s="1"/>
  <c r="C47" i="5"/>
  <c r="E11" i="5"/>
  <c r="G11" i="5" s="1"/>
  <c r="I11" i="5" s="1"/>
  <c r="D54" i="5"/>
  <c r="D46" i="5" s="1"/>
  <c r="D63" i="5" s="1"/>
  <c r="E58" i="5"/>
  <c r="G58" i="5" s="1"/>
  <c r="I58" i="5" s="1"/>
  <c r="E55" i="5"/>
  <c r="G55" i="5" s="1"/>
  <c r="I55" i="5" s="1"/>
  <c r="C54" i="5"/>
  <c r="H63" i="5"/>
  <c r="E47" i="5" l="1"/>
  <c r="G47" i="5" s="1"/>
  <c r="I47" i="5" s="1"/>
  <c r="C46" i="5"/>
  <c r="E54" i="5"/>
  <c r="G54" i="5" s="1"/>
  <c r="I54" i="5" s="1"/>
  <c r="E46" i="5" l="1"/>
  <c r="G46" i="5" s="1"/>
  <c r="I46" i="5" s="1"/>
  <c r="I63" i="5" s="1"/>
  <c r="C63" i="5"/>
  <c r="E63" i="5" s="1"/>
  <c r="G63" i="5" s="1"/>
  <c r="B12" i="3" l="1"/>
  <c r="B15" i="3" l="1"/>
  <c r="B18" i="3" s="1"/>
</calcChain>
</file>

<file path=xl/sharedStrings.xml><?xml version="1.0" encoding="utf-8"?>
<sst xmlns="http://schemas.openxmlformats.org/spreadsheetml/2006/main" count="306" uniqueCount="159">
  <si>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</si>
  <si>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</si>
  <si>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</si>
  <si>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</si>
  <si>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</si>
  <si>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</si>
  <si>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</si>
  <si>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</si>
  <si>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</si>
  <si>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</si>
  <si>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</si>
  <si>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</si>
  <si>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</si>
  <si>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</si>
  <si>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</si>
  <si>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</si>
  <si>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</si>
  <si>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</si>
  <si>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</si>
  <si>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</si>
  <si>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</si>
  <si>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</si>
  <si>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</si>
  <si>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</si>
  <si>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</si>
  <si>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</si>
  <si>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</si>
  <si>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</si>
  <si>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</si>
  <si>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</si>
  <si>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</si>
  <si>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</si>
  <si>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</si>
  <si>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</si>
  <si>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</si>
  <si>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</si>
  <si>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</si>
  <si>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</si>
  <si>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</si>
  <si>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</si>
  <si>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</si>
  <si>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</si>
  <si>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</si>
  <si>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</si>
  <si>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</si>
  <si>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</si>
  <si>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</si>
  <si>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</si>
  <si>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</si>
  <si>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</si>
  <si>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</si>
  <si>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</si>
  <si>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</si>
  <si>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</si>
  <si>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</si>
  <si>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</si>
  <si>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</si>
  <si>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</si>
  <si>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</si>
  <si>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</si>
  <si>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</si>
  <si>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</si>
  <si>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</si>
  <si>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</si>
  <si>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</si>
  <si>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</si>
  <si>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</si>
  <si>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</si>
  <si>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</si>
  <si>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</si>
  <si>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</si>
  <si>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</si>
  <si>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</si>
  <si>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</si>
  <si>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</si>
  <si>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</si>
  <si>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</si>
  <si>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</si>
  <si>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</si>
  <si>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</si>
  <si>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</si>
  <si>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</si>
  <si>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</si>
  <si>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</si>
  <si>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</si>
  <si>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</si>
  <si>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</si>
  <si>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</si>
  <si>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</si>
  <si>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</si>
  <si>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</si>
  <si>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</si>
  <si>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</si>
  <si>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</si>
  <si>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</si>
  <si>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</si>
  <si>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</si>
  <si>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</si>
  <si>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</si>
  <si>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</si>
  <si>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</si>
  <si>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</si>
  <si>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</si>
  <si>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</si>
  <si>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</si>
  <si>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</si>
  <si>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</si>
  <si>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</si>
  <si>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</si>
  <si>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</si>
  <si>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</si>
  <si>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</si>
  <si>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</si>
  <si>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</si>
  <si>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</si>
  <si>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</si>
  <si>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</si>
  <si>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</si>
  <si>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</si>
  <si>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2020 год</t>
  </si>
  <si>
    <t>городского округа город Мегион на 2020 год</t>
  </si>
  <si>
    <t>Сумма на 2020 год (тыс.руб)</t>
  </si>
  <si>
    <t>Решение Думы города от 29.11.2019 №407</t>
  </si>
  <si>
    <t>Уточнение   декабрь</t>
  </si>
  <si>
    <t>тюм.обл</t>
  </si>
  <si>
    <t>выборы</t>
  </si>
  <si>
    <t>перевозки</t>
  </si>
  <si>
    <t>Кт за 2019-содержание дорог</t>
  </si>
  <si>
    <t>Кт за 2019-ремонт муниц.имущества</t>
  </si>
  <si>
    <t>Уточнение   сентябрь</t>
  </si>
  <si>
    <t>Уточнение   март</t>
  </si>
  <si>
    <t>Решение Думы города от 27.03.2020 №431</t>
  </si>
  <si>
    <t>Приложение 14</t>
  </si>
  <si>
    <t>Решение Думы города от 28.09.2020 №10</t>
  </si>
  <si>
    <t>Приложение 7</t>
  </si>
  <si>
    <t>Приложение 8</t>
  </si>
  <si>
    <t>Приложение 9</t>
  </si>
  <si>
    <t>Источники внутреннего финансирования дефицита бюджета городского округа город Мегион на плановый период 2021 и 2022 годов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</si>
  <si>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</si>
  <si>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</si>
  <si>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</si>
  <si>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</si>
  <si>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</si>
  <si>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</si>
  <si>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</si>
  <si>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</si>
  <si>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2021 год  (тыс.рублей)</t>
  </si>
  <si>
    <t>Сумма на 2022 год  (тыс.рублей)</t>
  </si>
  <si>
    <t>4</t>
  </si>
  <si>
    <t>0,0</t>
  </si>
  <si>
    <t>Приложение 10</t>
  </si>
  <si>
    <t>городского округа город Мегион на плановый период 2021 и 2022 годов</t>
  </si>
  <si>
    <t>Сумма на год (тыс.руб)</t>
  </si>
  <si>
    <t>2021 год</t>
  </si>
  <si>
    <t>2022 год</t>
  </si>
  <si>
    <t>от  18_12.2020. №_34_</t>
  </si>
  <si>
    <t>от _18 12.2020. № _34_</t>
  </si>
  <si>
    <t>от _18_12.2020  №34</t>
  </si>
  <si>
    <t>от _18_12.2020  №34__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</si>
</sst>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9" fillId="3" borderId="0" xfId="0" applyNumberFormat="1" applyFont="1" applyFill="1" applyAlignment="1">
      <alignment horizontal="right"/>
    </xf>
    <xf numFmtId="49" fontId="10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3" fillId="0" borderId="2" xfId="0" applyNumberFormat="1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justify" vertical="center"/>
    </xf>
    <xf numFmtId="4" fontId="6" fillId="0" borderId="2" xfId="0" applyNumberFormat="1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1" applyFont="1" applyBorder="1" applyAlignment="1" applyProtection="1">
      <alignment horizontal="left"/>
      <protection hidden="1"/>
    </xf>
    <xf numFmtId="0" fontId="1" fillId="4" borderId="0" xfId="0" applyFont="1" applyFill="1"/>
    <xf numFmtId="0" fontId="3" fillId="4" borderId="0" xfId="0" applyFont="1" applyFill="1"/>
    <xf numFmtId="0" fontId="0" fillId="0" borderId="0" xfId="0" applyBorder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right"/>
    </xf>
    <xf numFmtId="164" fontId="3" fillId="0" borderId="2" xfId="0" applyNumberFormat="1" applyFont="1" applyBorder="1"/>
    <xf numFmtId="49" fontId="5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/>
    <xf numFmtId="164" fontId="5" fillId="0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right"/>
    </xf>
    <xf numFmtId="4" fontId="3" fillId="0" borderId="2" xfId="0" applyNumberFormat="1" applyFont="1" applyBorder="1"/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/>
    <xf numFmtId="164" fontId="3" fillId="2" borderId="2" xfId="0" applyNumberFormat="1" applyFont="1" applyFill="1" applyBorder="1"/>
    <xf numFmtId="4" fontId="5" fillId="2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justify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FIN/&#1059;&#1055;&#1056;&#1040;&#1042;&#1051;&#1045;&#1053;&#1048;&#1045;%20&#1041;&#1070;&#1044;&#1046;&#1045;&#1058;&#1053;&#1054;&#1043;&#1054;%20&#1055;&#1051;&#1040;&#1053;&#1048;&#1056;&#1054;&#1042;&#1040;&#1053;&#1048;&#1071;/&#1055;&#1088;&#1086;&#1077;&#1082;&#1090;%20&#1073;&#1102;&#1076;&#1078;&#1077;&#1090;&#1072;%20&#1075;&#1086;&#1088;&#1086;&#1076;&#1072;%20&#1085;&#1072;%202020-2022%20&#1075;&#1086;&#1076;&#1099;/407%20&#1086;&#1090;%2029.11.2019/407%20&#1055;&#1088;&#1080;&#1083;&#1086;&#1078;&#1077;&#1085;&#1080;&#1077;%2015,16,17,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5"/>
      <sheetName val="пр16"/>
      <sheetName val="пр17"/>
      <sheetName val="пр18"/>
    </sheetNames>
    <sheetDataSet>
      <sheetData sheetId="0">
        <row r="17">
          <cell r="C17">
            <v>129932.8</v>
          </cell>
        </row>
      </sheetData>
      <sheetData sheetId="1">
        <row r="22">
          <cell r="P22">
            <v>258672.5</v>
          </cell>
          <cell r="Q22">
            <v>259092.4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Normal="100" workbookViewId="0">
      <selection activeCell="I4" sqref="I4"/>
    </sheetView>
  </sheetViews>
  <sheetFormatPr defaultRowHeight="15" x14ac:dyDescent="0.25"/>
  <cols>
    <col min="1" max="1" width="53.85546875" style="2" customWidth="1"/>
    <col min="2" max="2" width="24.140625" style="2" customWidth="1"/>
    <col min="3" max="3" width="13" style="2" hidden="1" customWidth="1"/>
    <col min="4" max="4" width="13.42578125" style="2" hidden="1" customWidth="1"/>
    <col min="5" max="5" width="15.42578125" style="2" hidden="1" customWidth="1"/>
    <col min="6" max="6" width="14" style="4" hidden="1" customWidth="1"/>
    <col min="7" max="7" width="14.28515625" style="2" customWidth="1"/>
    <col min="8" max="8" width="14" style="2" customWidth="1"/>
    <col min="9" max="9" width="16.7109375" style="2" customWidth="1"/>
    <col min="10" max="222" width="9.140625" style="2"/>
    <col min="223" max="223" width="67" style="2" customWidth="1"/>
    <col min="224" max="224" width="29.7109375" style="2" customWidth="1"/>
    <col min="225" max="225" width="20.7109375" style="2" customWidth="1"/>
    <col min="226" max="227" width="0" style="2" hidden="1" customWidth="1"/>
    <col min="228" max="478" width="9.140625" style="2"/>
    <col min="479" max="479" width="67" style="2" customWidth="1"/>
    <col min="480" max="480" width="29.7109375" style="2" customWidth="1"/>
    <col min="481" max="481" width="20.7109375" style="2" customWidth="1"/>
    <col min="482" max="483" width="0" style="2" hidden="1" customWidth="1"/>
    <col min="484" max="734" width="9.140625" style="2"/>
    <col min="735" max="735" width="67" style="2" customWidth="1"/>
    <col min="736" max="736" width="29.7109375" style="2" customWidth="1"/>
    <col min="737" max="737" width="20.7109375" style="2" customWidth="1"/>
    <col min="738" max="739" width="0" style="2" hidden="1" customWidth="1"/>
    <col min="740" max="990" width="9.140625" style="2"/>
    <col min="991" max="991" width="67" style="2" customWidth="1"/>
    <col min="992" max="992" width="29.7109375" style="2" customWidth="1"/>
    <col min="993" max="993" width="20.7109375" style="2" customWidth="1"/>
    <col min="994" max="995" width="0" style="2" hidden="1" customWidth="1"/>
    <col min="996" max="1246" width="9.140625" style="2"/>
    <col min="1247" max="1247" width="67" style="2" customWidth="1"/>
    <col min="1248" max="1248" width="29.7109375" style="2" customWidth="1"/>
    <col min="1249" max="1249" width="20.7109375" style="2" customWidth="1"/>
    <col min="1250" max="1251" width="0" style="2" hidden="1" customWidth="1"/>
    <col min="1252" max="1502" width="9.140625" style="2"/>
    <col min="1503" max="1503" width="67" style="2" customWidth="1"/>
    <col min="1504" max="1504" width="29.7109375" style="2" customWidth="1"/>
    <col min="1505" max="1505" width="20.7109375" style="2" customWidth="1"/>
    <col min="1506" max="1507" width="0" style="2" hidden="1" customWidth="1"/>
    <col min="1508" max="1758" width="9.140625" style="2"/>
    <col min="1759" max="1759" width="67" style="2" customWidth="1"/>
    <col min="1760" max="1760" width="29.7109375" style="2" customWidth="1"/>
    <col min="1761" max="1761" width="20.7109375" style="2" customWidth="1"/>
    <col min="1762" max="1763" width="0" style="2" hidden="1" customWidth="1"/>
    <col min="1764" max="2014" width="9.140625" style="2"/>
    <col min="2015" max="2015" width="67" style="2" customWidth="1"/>
    <col min="2016" max="2016" width="29.7109375" style="2" customWidth="1"/>
    <col min="2017" max="2017" width="20.7109375" style="2" customWidth="1"/>
    <col min="2018" max="2019" width="0" style="2" hidden="1" customWidth="1"/>
    <col min="2020" max="2270" width="9.140625" style="2"/>
    <col min="2271" max="2271" width="67" style="2" customWidth="1"/>
    <col min="2272" max="2272" width="29.7109375" style="2" customWidth="1"/>
    <col min="2273" max="2273" width="20.7109375" style="2" customWidth="1"/>
    <col min="2274" max="2275" width="0" style="2" hidden="1" customWidth="1"/>
    <col min="2276" max="2526" width="9.140625" style="2"/>
    <col min="2527" max="2527" width="67" style="2" customWidth="1"/>
    <col min="2528" max="2528" width="29.7109375" style="2" customWidth="1"/>
    <col min="2529" max="2529" width="20.7109375" style="2" customWidth="1"/>
    <col min="2530" max="2531" width="0" style="2" hidden="1" customWidth="1"/>
    <col min="2532" max="2782" width="9.140625" style="2"/>
    <col min="2783" max="2783" width="67" style="2" customWidth="1"/>
    <col min="2784" max="2784" width="29.7109375" style="2" customWidth="1"/>
    <col min="2785" max="2785" width="20.7109375" style="2" customWidth="1"/>
    <col min="2786" max="2787" width="0" style="2" hidden="1" customWidth="1"/>
    <col min="2788" max="3038" width="9.140625" style="2"/>
    <col min="3039" max="3039" width="67" style="2" customWidth="1"/>
    <col min="3040" max="3040" width="29.7109375" style="2" customWidth="1"/>
    <col min="3041" max="3041" width="20.7109375" style="2" customWidth="1"/>
    <col min="3042" max="3043" width="0" style="2" hidden="1" customWidth="1"/>
    <col min="3044" max="3294" width="9.140625" style="2"/>
    <col min="3295" max="3295" width="67" style="2" customWidth="1"/>
    <col min="3296" max="3296" width="29.7109375" style="2" customWidth="1"/>
    <col min="3297" max="3297" width="20.7109375" style="2" customWidth="1"/>
    <col min="3298" max="3299" width="0" style="2" hidden="1" customWidth="1"/>
    <col min="3300" max="3550" width="9.140625" style="2"/>
    <col min="3551" max="3551" width="67" style="2" customWidth="1"/>
    <col min="3552" max="3552" width="29.7109375" style="2" customWidth="1"/>
    <col min="3553" max="3553" width="20.7109375" style="2" customWidth="1"/>
    <col min="3554" max="3555" width="0" style="2" hidden="1" customWidth="1"/>
    <col min="3556" max="3806" width="9.140625" style="2"/>
    <col min="3807" max="3807" width="67" style="2" customWidth="1"/>
    <col min="3808" max="3808" width="29.7109375" style="2" customWidth="1"/>
    <col min="3809" max="3809" width="20.7109375" style="2" customWidth="1"/>
    <col min="3810" max="3811" width="0" style="2" hidden="1" customWidth="1"/>
    <col min="3812" max="4062" width="9.140625" style="2"/>
    <col min="4063" max="4063" width="67" style="2" customWidth="1"/>
    <col min="4064" max="4064" width="29.7109375" style="2" customWidth="1"/>
    <col min="4065" max="4065" width="20.7109375" style="2" customWidth="1"/>
    <col min="4066" max="4067" width="0" style="2" hidden="1" customWidth="1"/>
    <col min="4068" max="4318" width="9.140625" style="2"/>
    <col min="4319" max="4319" width="67" style="2" customWidth="1"/>
    <col min="4320" max="4320" width="29.7109375" style="2" customWidth="1"/>
    <col min="4321" max="4321" width="20.7109375" style="2" customWidth="1"/>
    <col min="4322" max="4323" width="0" style="2" hidden="1" customWidth="1"/>
    <col min="4324" max="4574" width="9.140625" style="2"/>
    <col min="4575" max="4575" width="67" style="2" customWidth="1"/>
    <col min="4576" max="4576" width="29.7109375" style="2" customWidth="1"/>
    <col min="4577" max="4577" width="20.7109375" style="2" customWidth="1"/>
    <col min="4578" max="4579" width="0" style="2" hidden="1" customWidth="1"/>
    <col min="4580" max="4830" width="9.140625" style="2"/>
    <col min="4831" max="4831" width="67" style="2" customWidth="1"/>
    <col min="4832" max="4832" width="29.7109375" style="2" customWidth="1"/>
    <col min="4833" max="4833" width="20.7109375" style="2" customWidth="1"/>
    <col min="4834" max="4835" width="0" style="2" hidden="1" customWidth="1"/>
    <col min="4836" max="5086" width="9.140625" style="2"/>
    <col min="5087" max="5087" width="67" style="2" customWidth="1"/>
    <col min="5088" max="5088" width="29.7109375" style="2" customWidth="1"/>
    <col min="5089" max="5089" width="20.7109375" style="2" customWidth="1"/>
    <col min="5090" max="5091" width="0" style="2" hidden="1" customWidth="1"/>
    <col min="5092" max="5342" width="9.140625" style="2"/>
    <col min="5343" max="5343" width="67" style="2" customWidth="1"/>
    <col min="5344" max="5344" width="29.7109375" style="2" customWidth="1"/>
    <col min="5345" max="5345" width="20.7109375" style="2" customWidth="1"/>
    <col min="5346" max="5347" width="0" style="2" hidden="1" customWidth="1"/>
    <col min="5348" max="5598" width="9.140625" style="2"/>
    <col min="5599" max="5599" width="67" style="2" customWidth="1"/>
    <col min="5600" max="5600" width="29.7109375" style="2" customWidth="1"/>
    <col min="5601" max="5601" width="20.7109375" style="2" customWidth="1"/>
    <col min="5602" max="5603" width="0" style="2" hidden="1" customWidth="1"/>
    <col min="5604" max="5854" width="9.140625" style="2"/>
    <col min="5855" max="5855" width="67" style="2" customWidth="1"/>
    <col min="5856" max="5856" width="29.7109375" style="2" customWidth="1"/>
    <col min="5857" max="5857" width="20.7109375" style="2" customWidth="1"/>
    <col min="5858" max="5859" width="0" style="2" hidden="1" customWidth="1"/>
    <col min="5860" max="6110" width="9.140625" style="2"/>
    <col min="6111" max="6111" width="67" style="2" customWidth="1"/>
    <col min="6112" max="6112" width="29.7109375" style="2" customWidth="1"/>
    <col min="6113" max="6113" width="20.7109375" style="2" customWidth="1"/>
    <col min="6114" max="6115" width="0" style="2" hidden="1" customWidth="1"/>
    <col min="6116" max="6366" width="9.140625" style="2"/>
    <col min="6367" max="6367" width="67" style="2" customWidth="1"/>
    <col min="6368" max="6368" width="29.7109375" style="2" customWidth="1"/>
    <col min="6369" max="6369" width="20.7109375" style="2" customWidth="1"/>
    <col min="6370" max="6371" width="0" style="2" hidden="1" customWidth="1"/>
    <col min="6372" max="6622" width="9.140625" style="2"/>
    <col min="6623" max="6623" width="67" style="2" customWidth="1"/>
    <col min="6624" max="6624" width="29.7109375" style="2" customWidth="1"/>
    <col min="6625" max="6625" width="20.7109375" style="2" customWidth="1"/>
    <col min="6626" max="6627" width="0" style="2" hidden="1" customWidth="1"/>
    <col min="6628" max="6878" width="9.140625" style="2"/>
    <col min="6879" max="6879" width="67" style="2" customWidth="1"/>
    <col min="6880" max="6880" width="29.7109375" style="2" customWidth="1"/>
    <col min="6881" max="6881" width="20.7109375" style="2" customWidth="1"/>
    <col min="6882" max="6883" width="0" style="2" hidden="1" customWidth="1"/>
    <col min="6884" max="7134" width="9.140625" style="2"/>
    <col min="7135" max="7135" width="67" style="2" customWidth="1"/>
    <col min="7136" max="7136" width="29.7109375" style="2" customWidth="1"/>
    <col min="7137" max="7137" width="20.7109375" style="2" customWidth="1"/>
    <col min="7138" max="7139" width="0" style="2" hidden="1" customWidth="1"/>
    <col min="7140" max="7390" width="9.140625" style="2"/>
    <col min="7391" max="7391" width="67" style="2" customWidth="1"/>
    <col min="7392" max="7392" width="29.7109375" style="2" customWidth="1"/>
    <col min="7393" max="7393" width="20.7109375" style="2" customWidth="1"/>
    <col min="7394" max="7395" width="0" style="2" hidden="1" customWidth="1"/>
    <col min="7396" max="7646" width="9.140625" style="2"/>
    <col min="7647" max="7647" width="67" style="2" customWidth="1"/>
    <col min="7648" max="7648" width="29.7109375" style="2" customWidth="1"/>
    <col min="7649" max="7649" width="20.7109375" style="2" customWidth="1"/>
    <col min="7650" max="7651" width="0" style="2" hidden="1" customWidth="1"/>
    <col min="7652" max="7902" width="9.140625" style="2"/>
    <col min="7903" max="7903" width="67" style="2" customWidth="1"/>
    <col min="7904" max="7904" width="29.7109375" style="2" customWidth="1"/>
    <col min="7905" max="7905" width="20.7109375" style="2" customWidth="1"/>
    <col min="7906" max="7907" width="0" style="2" hidden="1" customWidth="1"/>
    <col min="7908" max="8158" width="9.140625" style="2"/>
    <col min="8159" max="8159" width="67" style="2" customWidth="1"/>
    <col min="8160" max="8160" width="29.7109375" style="2" customWidth="1"/>
    <col min="8161" max="8161" width="20.7109375" style="2" customWidth="1"/>
    <col min="8162" max="8163" width="0" style="2" hidden="1" customWidth="1"/>
    <col min="8164" max="8414" width="9.140625" style="2"/>
    <col min="8415" max="8415" width="67" style="2" customWidth="1"/>
    <col min="8416" max="8416" width="29.7109375" style="2" customWidth="1"/>
    <col min="8417" max="8417" width="20.7109375" style="2" customWidth="1"/>
    <col min="8418" max="8419" width="0" style="2" hidden="1" customWidth="1"/>
    <col min="8420" max="8670" width="9.140625" style="2"/>
    <col min="8671" max="8671" width="67" style="2" customWidth="1"/>
    <col min="8672" max="8672" width="29.7109375" style="2" customWidth="1"/>
    <col min="8673" max="8673" width="20.7109375" style="2" customWidth="1"/>
    <col min="8674" max="8675" width="0" style="2" hidden="1" customWidth="1"/>
    <col min="8676" max="8926" width="9.140625" style="2"/>
    <col min="8927" max="8927" width="67" style="2" customWidth="1"/>
    <col min="8928" max="8928" width="29.7109375" style="2" customWidth="1"/>
    <col min="8929" max="8929" width="20.7109375" style="2" customWidth="1"/>
    <col min="8930" max="8931" width="0" style="2" hidden="1" customWidth="1"/>
    <col min="8932" max="9182" width="9.140625" style="2"/>
    <col min="9183" max="9183" width="67" style="2" customWidth="1"/>
    <col min="9184" max="9184" width="29.7109375" style="2" customWidth="1"/>
    <col min="9185" max="9185" width="20.7109375" style="2" customWidth="1"/>
    <col min="9186" max="9187" width="0" style="2" hidden="1" customWidth="1"/>
    <col min="9188" max="9438" width="9.140625" style="2"/>
    <col min="9439" max="9439" width="67" style="2" customWidth="1"/>
    <col min="9440" max="9440" width="29.7109375" style="2" customWidth="1"/>
    <col min="9441" max="9441" width="20.7109375" style="2" customWidth="1"/>
    <col min="9442" max="9443" width="0" style="2" hidden="1" customWidth="1"/>
    <col min="9444" max="9694" width="9.140625" style="2"/>
    <col min="9695" max="9695" width="67" style="2" customWidth="1"/>
    <col min="9696" max="9696" width="29.7109375" style="2" customWidth="1"/>
    <col min="9697" max="9697" width="20.7109375" style="2" customWidth="1"/>
    <col min="9698" max="9699" width="0" style="2" hidden="1" customWidth="1"/>
    <col min="9700" max="9950" width="9.140625" style="2"/>
    <col min="9951" max="9951" width="67" style="2" customWidth="1"/>
    <col min="9952" max="9952" width="29.7109375" style="2" customWidth="1"/>
    <col min="9953" max="9953" width="20.7109375" style="2" customWidth="1"/>
    <col min="9954" max="9955" width="0" style="2" hidden="1" customWidth="1"/>
    <col min="9956" max="10206" width="9.140625" style="2"/>
    <col min="10207" max="10207" width="67" style="2" customWidth="1"/>
    <col min="10208" max="10208" width="29.7109375" style="2" customWidth="1"/>
    <col min="10209" max="10209" width="20.7109375" style="2" customWidth="1"/>
    <col min="10210" max="10211" width="0" style="2" hidden="1" customWidth="1"/>
    <col min="10212" max="10462" width="9.140625" style="2"/>
    <col min="10463" max="10463" width="67" style="2" customWidth="1"/>
    <col min="10464" max="10464" width="29.7109375" style="2" customWidth="1"/>
    <col min="10465" max="10465" width="20.7109375" style="2" customWidth="1"/>
    <col min="10466" max="10467" width="0" style="2" hidden="1" customWidth="1"/>
    <col min="10468" max="10718" width="9.140625" style="2"/>
    <col min="10719" max="10719" width="67" style="2" customWidth="1"/>
    <col min="10720" max="10720" width="29.7109375" style="2" customWidth="1"/>
    <col min="10721" max="10721" width="20.7109375" style="2" customWidth="1"/>
    <col min="10722" max="10723" width="0" style="2" hidden="1" customWidth="1"/>
    <col min="10724" max="10974" width="9.140625" style="2"/>
    <col min="10975" max="10975" width="67" style="2" customWidth="1"/>
    <col min="10976" max="10976" width="29.7109375" style="2" customWidth="1"/>
    <col min="10977" max="10977" width="20.7109375" style="2" customWidth="1"/>
    <col min="10978" max="10979" width="0" style="2" hidden="1" customWidth="1"/>
    <col min="10980" max="11230" width="9.140625" style="2"/>
    <col min="11231" max="11231" width="67" style="2" customWidth="1"/>
    <col min="11232" max="11232" width="29.7109375" style="2" customWidth="1"/>
    <col min="11233" max="11233" width="20.7109375" style="2" customWidth="1"/>
    <col min="11234" max="11235" width="0" style="2" hidden="1" customWidth="1"/>
    <col min="11236" max="11486" width="9.140625" style="2"/>
    <col min="11487" max="11487" width="67" style="2" customWidth="1"/>
    <col min="11488" max="11488" width="29.7109375" style="2" customWidth="1"/>
    <col min="11489" max="11489" width="20.7109375" style="2" customWidth="1"/>
    <col min="11490" max="11491" width="0" style="2" hidden="1" customWidth="1"/>
    <col min="11492" max="11742" width="9.140625" style="2"/>
    <col min="11743" max="11743" width="67" style="2" customWidth="1"/>
    <col min="11744" max="11744" width="29.7109375" style="2" customWidth="1"/>
    <col min="11745" max="11745" width="20.7109375" style="2" customWidth="1"/>
    <col min="11746" max="11747" width="0" style="2" hidden="1" customWidth="1"/>
    <col min="11748" max="11998" width="9.140625" style="2"/>
    <col min="11999" max="11999" width="67" style="2" customWidth="1"/>
    <col min="12000" max="12000" width="29.7109375" style="2" customWidth="1"/>
    <col min="12001" max="12001" width="20.7109375" style="2" customWidth="1"/>
    <col min="12002" max="12003" width="0" style="2" hidden="1" customWidth="1"/>
    <col min="12004" max="12254" width="9.140625" style="2"/>
    <col min="12255" max="12255" width="67" style="2" customWidth="1"/>
    <col min="12256" max="12256" width="29.7109375" style="2" customWidth="1"/>
    <col min="12257" max="12257" width="20.7109375" style="2" customWidth="1"/>
    <col min="12258" max="12259" width="0" style="2" hidden="1" customWidth="1"/>
    <col min="12260" max="12510" width="9.140625" style="2"/>
    <col min="12511" max="12511" width="67" style="2" customWidth="1"/>
    <col min="12512" max="12512" width="29.7109375" style="2" customWidth="1"/>
    <col min="12513" max="12513" width="20.7109375" style="2" customWidth="1"/>
    <col min="12514" max="12515" width="0" style="2" hidden="1" customWidth="1"/>
    <col min="12516" max="12766" width="9.140625" style="2"/>
    <col min="12767" max="12767" width="67" style="2" customWidth="1"/>
    <col min="12768" max="12768" width="29.7109375" style="2" customWidth="1"/>
    <col min="12769" max="12769" width="20.7109375" style="2" customWidth="1"/>
    <col min="12770" max="12771" width="0" style="2" hidden="1" customWidth="1"/>
    <col min="12772" max="13022" width="9.140625" style="2"/>
    <col min="13023" max="13023" width="67" style="2" customWidth="1"/>
    <col min="13024" max="13024" width="29.7109375" style="2" customWidth="1"/>
    <col min="13025" max="13025" width="20.7109375" style="2" customWidth="1"/>
    <col min="13026" max="13027" width="0" style="2" hidden="1" customWidth="1"/>
    <col min="13028" max="13278" width="9.140625" style="2"/>
    <col min="13279" max="13279" width="67" style="2" customWidth="1"/>
    <col min="13280" max="13280" width="29.7109375" style="2" customWidth="1"/>
    <col min="13281" max="13281" width="20.7109375" style="2" customWidth="1"/>
    <col min="13282" max="13283" width="0" style="2" hidden="1" customWidth="1"/>
    <col min="13284" max="13534" width="9.140625" style="2"/>
    <col min="13535" max="13535" width="67" style="2" customWidth="1"/>
    <col min="13536" max="13536" width="29.7109375" style="2" customWidth="1"/>
    <col min="13537" max="13537" width="20.7109375" style="2" customWidth="1"/>
    <col min="13538" max="13539" width="0" style="2" hidden="1" customWidth="1"/>
    <col min="13540" max="13790" width="9.140625" style="2"/>
    <col min="13791" max="13791" width="67" style="2" customWidth="1"/>
    <col min="13792" max="13792" width="29.7109375" style="2" customWidth="1"/>
    <col min="13793" max="13793" width="20.7109375" style="2" customWidth="1"/>
    <col min="13794" max="13795" width="0" style="2" hidden="1" customWidth="1"/>
    <col min="13796" max="14046" width="9.140625" style="2"/>
    <col min="14047" max="14047" width="67" style="2" customWidth="1"/>
    <col min="14048" max="14048" width="29.7109375" style="2" customWidth="1"/>
    <col min="14049" max="14049" width="20.7109375" style="2" customWidth="1"/>
    <col min="14050" max="14051" width="0" style="2" hidden="1" customWidth="1"/>
    <col min="14052" max="14302" width="9.140625" style="2"/>
    <col min="14303" max="14303" width="67" style="2" customWidth="1"/>
    <col min="14304" max="14304" width="29.7109375" style="2" customWidth="1"/>
    <col min="14305" max="14305" width="20.7109375" style="2" customWidth="1"/>
    <col min="14306" max="14307" width="0" style="2" hidden="1" customWidth="1"/>
    <col min="14308" max="14558" width="9.140625" style="2"/>
    <col min="14559" max="14559" width="67" style="2" customWidth="1"/>
    <col min="14560" max="14560" width="29.7109375" style="2" customWidth="1"/>
    <col min="14561" max="14561" width="20.7109375" style="2" customWidth="1"/>
    <col min="14562" max="14563" width="0" style="2" hidden="1" customWidth="1"/>
    <col min="14564" max="14814" width="9.140625" style="2"/>
    <col min="14815" max="14815" width="67" style="2" customWidth="1"/>
    <col min="14816" max="14816" width="29.7109375" style="2" customWidth="1"/>
    <col min="14817" max="14817" width="20.7109375" style="2" customWidth="1"/>
    <col min="14818" max="14819" width="0" style="2" hidden="1" customWidth="1"/>
    <col min="14820" max="15070" width="9.140625" style="2"/>
    <col min="15071" max="15071" width="67" style="2" customWidth="1"/>
    <col min="15072" max="15072" width="29.7109375" style="2" customWidth="1"/>
    <col min="15073" max="15073" width="20.7109375" style="2" customWidth="1"/>
    <col min="15074" max="15075" width="0" style="2" hidden="1" customWidth="1"/>
    <col min="15076" max="15326" width="9.140625" style="2"/>
    <col min="15327" max="15327" width="67" style="2" customWidth="1"/>
    <col min="15328" max="15328" width="29.7109375" style="2" customWidth="1"/>
    <col min="15329" max="15329" width="20.7109375" style="2" customWidth="1"/>
    <col min="15330" max="15331" width="0" style="2" hidden="1" customWidth="1"/>
    <col min="15332" max="15582" width="9.140625" style="2"/>
    <col min="15583" max="15583" width="67" style="2" customWidth="1"/>
    <col min="15584" max="15584" width="29.7109375" style="2" customWidth="1"/>
    <col min="15585" max="15585" width="20.7109375" style="2" customWidth="1"/>
    <col min="15586" max="15587" width="0" style="2" hidden="1" customWidth="1"/>
    <col min="15588" max="15838" width="9.140625" style="2"/>
    <col min="15839" max="15839" width="67" style="2" customWidth="1"/>
    <col min="15840" max="15840" width="29.7109375" style="2" customWidth="1"/>
    <col min="15841" max="15841" width="20.7109375" style="2" customWidth="1"/>
    <col min="15842" max="15843" width="0" style="2" hidden="1" customWidth="1"/>
    <col min="15844" max="16094" width="9.140625" style="2"/>
    <col min="16095" max="16095" width="67" style="2" customWidth="1"/>
    <col min="16096" max="16096" width="29.7109375" style="2" customWidth="1"/>
    <col min="16097" max="16097" width="20.7109375" style="2" customWidth="1"/>
    <col min="16098" max="16099" width="0" style="2" hidden="1" customWidth="1"/>
    <col min="16100" max="16363" width="9.140625" style="2"/>
    <col min="16364" max="16384" width="9.140625" style="2" customWidth="1"/>
  </cols>
  <sheetData>
    <row r="1" spans="1:9" s="1" customFormat="1" ht="15.75" x14ac:dyDescent="0.25">
      <c r="F1" s="22" t="s">
        <v>132</v>
      </c>
      <c r="I1" s="16" t="s">
        <v>134</v>
      </c>
    </row>
    <row r="2" spans="1:9" s="1" customFormat="1" ht="15.75" x14ac:dyDescent="0.25">
      <c r="I2" s="22" t="s">
        <v>0</v>
      </c>
    </row>
    <row r="3" spans="1:9" x14ac:dyDescent="0.25">
      <c r="I3" s="35" t="s">
        <v>1</v>
      </c>
    </row>
    <row r="4" spans="1:9" s="1" customFormat="1" ht="15.75" x14ac:dyDescent="0.25">
      <c r="I4" s="22" t="s">
        <v>155</v>
      </c>
    </row>
    <row r="5" spans="1:9" ht="8.25" customHeight="1" x14ac:dyDescent="0.25"/>
    <row r="6" spans="1:9" ht="15.75" customHeight="1" x14ac:dyDescent="0.25">
      <c r="A6" s="87" t="s">
        <v>119</v>
      </c>
      <c r="B6" s="87"/>
      <c r="C6" s="87"/>
      <c r="D6" s="87"/>
      <c r="E6" s="87"/>
      <c r="F6" s="87"/>
      <c r="G6" s="87"/>
      <c r="H6" s="87"/>
      <c r="I6" s="87"/>
    </row>
    <row r="7" spans="1:9" ht="8.25" customHeight="1" x14ac:dyDescent="0.25">
      <c r="A7" s="88"/>
      <c r="B7" s="88"/>
      <c r="C7" s="88"/>
      <c r="D7" s="88"/>
      <c r="E7" s="88"/>
      <c r="F7" s="88"/>
      <c r="G7" s="88"/>
      <c r="H7" s="88"/>
      <c r="I7" s="88"/>
    </row>
    <row r="8" spans="1:9" ht="39.75" customHeight="1" x14ac:dyDescent="0.25">
      <c r="A8" s="89" t="s">
        <v>2</v>
      </c>
      <c r="B8" s="90" t="s">
        <v>3</v>
      </c>
      <c r="C8" s="91" t="s">
        <v>122</v>
      </c>
      <c r="D8" s="92" t="s">
        <v>130</v>
      </c>
      <c r="E8" s="91" t="s">
        <v>131</v>
      </c>
      <c r="F8" s="92" t="s">
        <v>129</v>
      </c>
      <c r="G8" s="91" t="s">
        <v>133</v>
      </c>
      <c r="H8" s="94" t="s">
        <v>123</v>
      </c>
      <c r="I8" s="96" t="s">
        <v>107</v>
      </c>
    </row>
    <row r="9" spans="1:9" ht="19.5" customHeight="1" x14ac:dyDescent="0.25">
      <c r="A9" s="89"/>
      <c r="B9" s="90"/>
      <c r="C9" s="91"/>
      <c r="D9" s="93"/>
      <c r="E9" s="91"/>
      <c r="F9" s="93"/>
      <c r="G9" s="91"/>
      <c r="H9" s="95"/>
      <c r="I9" s="97"/>
    </row>
    <row r="10" spans="1:9" s="4" customFormat="1" x14ac:dyDescent="0.25">
      <c r="A10" s="44">
        <v>1</v>
      </c>
      <c r="B10" s="45">
        <v>2</v>
      </c>
      <c r="C10" s="46" t="s">
        <v>4</v>
      </c>
      <c r="D10" s="3">
        <v>4</v>
      </c>
      <c r="E10" s="46" t="s">
        <v>5</v>
      </c>
      <c r="F10" s="3"/>
      <c r="G10" s="46" t="s">
        <v>4</v>
      </c>
      <c r="H10" s="3">
        <v>4</v>
      </c>
      <c r="I10" s="46" t="s">
        <v>5</v>
      </c>
    </row>
    <row r="11" spans="1:9" ht="34.5" customHeight="1" x14ac:dyDescent="0.25">
      <c r="A11" s="5" t="s">
        <v>6</v>
      </c>
      <c r="B11" s="30" t="s">
        <v>7</v>
      </c>
      <c r="C11" s="17">
        <f>SUM(C12+C17+C22)</f>
        <v>129932.8</v>
      </c>
      <c r="D11" s="17">
        <f t="shared" ref="D11" si="0">SUM(D12+D17+D22)</f>
        <v>0</v>
      </c>
      <c r="E11" s="17">
        <f>SUM(C11:D11)</f>
        <v>129932.8</v>
      </c>
      <c r="F11" s="17">
        <f t="shared" ref="F11" si="1">SUM(F12+F17+F22)</f>
        <v>0</v>
      </c>
      <c r="G11" s="17">
        <f>SUM(E11:F11)</f>
        <v>129932.8</v>
      </c>
      <c r="H11" s="17">
        <f>SUM(H17+H22+H27)</f>
        <v>30325.399999999994</v>
      </c>
      <c r="I11" s="17">
        <f>SUM(G11:H11)</f>
        <v>160258.20000000001</v>
      </c>
    </row>
    <row r="12" spans="1:9" ht="42.75" hidden="1" customHeight="1" x14ac:dyDescent="0.25">
      <c r="A12" s="5" t="s">
        <v>8</v>
      </c>
      <c r="B12" s="30" t="s">
        <v>9</v>
      </c>
      <c r="C12" s="17">
        <f>C14</f>
        <v>0</v>
      </c>
      <c r="D12" s="17">
        <f t="shared" ref="D12" si="2">D14</f>
        <v>0</v>
      </c>
      <c r="E12" s="17">
        <f t="shared" ref="E12:E63" si="3">SUM(C12:D12)</f>
        <v>0</v>
      </c>
      <c r="F12" s="17">
        <f t="shared" ref="F12:H12" si="4">F14</f>
        <v>0</v>
      </c>
      <c r="G12" s="17">
        <f t="shared" ref="G12:G71" si="5">SUM(E12:F12)</f>
        <v>0</v>
      </c>
      <c r="H12" s="17">
        <f t="shared" si="4"/>
        <v>0</v>
      </c>
      <c r="I12" s="17">
        <f t="shared" ref="I12:I71" si="6">SUM(G12:H12)</f>
        <v>0</v>
      </c>
    </row>
    <row r="13" spans="1:9" ht="45" hidden="1" customHeight="1" x14ac:dyDescent="0.25">
      <c r="A13" s="6" t="s">
        <v>10</v>
      </c>
      <c r="B13" s="31" t="s">
        <v>11</v>
      </c>
      <c r="C13" s="24">
        <f>SUM(C14)</f>
        <v>0</v>
      </c>
      <c r="D13" s="24">
        <f t="shared" ref="D13" si="7">SUM(D14)</f>
        <v>0</v>
      </c>
      <c r="E13" s="17">
        <f t="shared" si="3"/>
        <v>0</v>
      </c>
      <c r="F13" s="24">
        <f t="shared" ref="F13" si="8">SUM(F14)</f>
        <v>0</v>
      </c>
      <c r="G13" s="17">
        <f t="shared" si="5"/>
        <v>0</v>
      </c>
      <c r="H13" s="24">
        <f t="shared" ref="H13" si="9">SUM(H14)</f>
        <v>0</v>
      </c>
      <c r="I13" s="17">
        <f t="shared" si="6"/>
        <v>0</v>
      </c>
    </row>
    <row r="14" spans="1:9" ht="45" hidden="1" customHeight="1" x14ac:dyDescent="0.25">
      <c r="A14" s="6" t="s">
        <v>12</v>
      </c>
      <c r="B14" s="31" t="s">
        <v>13</v>
      </c>
      <c r="C14" s="18">
        <v>0</v>
      </c>
      <c r="D14" s="18"/>
      <c r="E14" s="17">
        <f t="shared" si="3"/>
        <v>0</v>
      </c>
      <c r="F14" s="18"/>
      <c r="G14" s="17">
        <f t="shared" si="5"/>
        <v>0</v>
      </c>
      <c r="H14" s="18"/>
      <c r="I14" s="17">
        <f t="shared" si="6"/>
        <v>0</v>
      </c>
    </row>
    <row r="15" spans="1:9" ht="15" hidden="1" customHeight="1" x14ac:dyDescent="0.25">
      <c r="A15" s="6" t="s">
        <v>14</v>
      </c>
      <c r="B15" s="31" t="s">
        <v>15</v>
      </c>
      <c r="C15" s="18">
        <f>SUM(C16)</f>
        <v>0</v>
      </c>
      <c r="D15" s="18">
        <f t="shared" ref="D15" si="10">SUM(D16)</f>
        <v>0</v>
      </c>
      <c r="E15" s="17">
        <f t="shared" si="3"/>
        <v>0</v>
      </c>
      <c r="F15" s="18">
        <f t="shared" ref="F15" si="11">SUM(F16)</f>
        <v>0</v>
      </c>
      <c r="G15" s="17">
        <f t="shared" si="5"/>
        <v>0</v>
      </c>
      <c r="H15" s="18">
        <f t="shared" ref="H15" si="12">SUM(H16)</f>
        <v>0</v>
      </c>
      <c r="I15" s="17">
        <f t="shared" si="6"/>
        <v>0</v>
      </c>
    </row>
    <row r="16" spans="1:9" ht="18" hidden="1" customHeight="1" x14ac:dyDescent="0.25">
      <c r="A16" s="6" t="s">
        <v>16</v>
      </c>
      <c r="B16" s="31" t="s">
        <v>17</v>
      </c>
      <c r="C16" s="18">
        <v>0</v>
      </c>
      <c r="D16" s="7"/>
      <c r="E16" s="17">
        <f t="shared" si="3"/>
        <v>0</v>
      </c>
      <c r="F16" s="3"/>
      <c r="G16" s="17">
        <f t="shared" si="5"/>
        <v>0</v>
      </c>
      <c r="H16" s="7"/>
      <c r="I16" s="17">
        <f t="shared" si="6"/>
        <v>0</v>
      </c>
    </row>
    <row r="17" spans="1:9" ht="30.75" customHeight="1" x14ac:dyDescent="0.25">
      <c r="A17" s="5" t="s">
        <v>18</v>
      </c>
      <c r="B17" s="30" t="s">
        <v>19</v>
      </c>
      <c r="C17" s="19">
        <f>SUM(C18+C20)</f>
        <v>129932.8</v>
      </c>
      <c r="D17" s="19">
        <f t="shared" ref="D17" si="13">SUM(D18+D20)</f>
        <v>0</v>
      </c>
      <c r="E17" s="17">
        <f t="shared" si="3"/>
        <v>129932.8</v>
      </c>
      <c r="F17" s="19">
        <f t="shared" ref="F17" si="14">SUM(F18+F20)</f>
        <v>0</v>
      </c>
      <c r="G17" s="17">
        <f t="shared" si="5"/>
        <v>129932.8</v>
      </c>
      <c r="H17" s="19">
        <f>SUM(H18+H20)</f>
        <v>-189800.4</v>
      </c>
      <c r="I17" s="17">
        <f t="shared" si="6"/>
        <v>-59867.599999999991</v>
      </c>
    </row>
    <row r="18" spans="1:9" ht="30" x14ac:dyDescent="0.25">
      <c r="A18" s="6" t="s">
        <v>20</v>
      </c>
      <c r="B18" s="31" t="s">
        <v>21</v>
      </c>
      <c r="C18" s="20">
        <f>SUM(C19)</f>
        <v>129932.8</v>
      </c>
      <c r="D18" s="20">
        <f t="shared" ref="D18" si="15">SUM(D19)</f>
        <v>70000</v>
      </c>
      <c r="E18" s="18">
        <f t="shared" si="3"/>
        <v>199932.79999999999</v>
      </c>
      <c r="F18" s="20">
        <f t="shared" ref="F18" si="16">SUM(F19)</f>
        <v>60000</v>
      </c>
      <c r="G18" s="17">
        <f t="shared" si="5"/>
        <v>259932.79999999999</v>
      </c>
      <c r="H18" s="20">
        <f t="shared" ref="H18" si="17">SUM(H19)</f>
        <v>-119800.4</v>
      </c>
      <c r="I18" s="17">
        <f t="shared" si="6"/>
        <v>140132.4</v>
      </c>
    </row>
    <row r="19" spans="1:9" ht="45" x14ac:dyDescent="0.25">
      <c r="A19" s="10" t="s">
        <v>22</v>
      </c>
      <c r="B19" s="33" t="s">
        <v>117</v>
      </c>
      <c r="C19" s="20">
        <v>129932.8</v>
      </c>
      <c r="D19" s="25">
        <v>70000</v>
      </c>
      <c r="E19" s="20">
        <f t="shared" si="3"/>
        <v>199932.79999999999</v>
      </c>
      <c r="F19" s="38">
        <v>60000</v>
      </c>
      <c r="G19" s="19">
        <f t="shared" si="5"/>
        <v>259932.79999999999</v>
      </c>
      <c r="H19" s="38">
        <f>-50000-100125.8+30325.4</f>
        <v>-119800.4</v>
      </c>
      <c r="I19" s="19">
        <f t="shared" si="6"/>
        <v>140132.4</v>
      </c>
    </row>
    <row r="20" spans="1:9" ht="30" x14ac:dyDescent="0.25">
      <c r="A20" s="6" t="s">
        <v>23</v>
      </c>
      <c r="B20" s="31" t="s">
        <v>24</v>
      </c>
      <c r="C20" s="20">
        <f>SUM(C21)</f>
        <v>0</v>
      </c>
      <c r="D20" s="20">
        <f t="shared" ref="D20" si="18">SUM(D21)</f>
        <v>-70000</v>
      </c>
      <c r="E20" s="18">
        <f t="shared" si="3"/>
        <v>-70000</v>
      </c>
      <c r="F20" s="20">
        <f t="shared" ref="F20" si="19">SUM(F21)</f>
        <v>-60000</v>
      </c>
      <c r="G20" s="17">
        <f t="shared" si="5"/>
        <v>-130000</v>
      </c>
      <c r="H20" s="20">
        <f t="shared" ref="H20" si="20">SUM(H21)</f>
        <v>-70000</v>
      </c>
      <c r="I20" s="17">
        <f t="shared" si="6"/>
        <v>-200000</v>
      </c>
    </row>
    <row r="21" spans="1:9" ht="45" x14ac:dyDescent="0.25">
      <c r="A21" s="6" t="s">
        <v>25</v>
      </c>
      <c r="B21" s="31" t="s">
        <v>118</v>
      </c>
      <c r="C21" s="20"/>
      <c r="D21" s="26">
        <v>-70000</v>
      </c>
      <c r="E21" s="18">
        <f t="shared" si="3"/>
        <v>-70000</v>
      </c>
      <c r="F21" s="36">
        <v>-60000</v>
      </c>
      <c r="G21" s="17">
        <f t="shared" si="5"/>
        <v>-130000</v>
      </c>
      <c r="H21" s="36">
        <v>-70000</v>
      </c>
      <c r="I21" s="19">
        <f t="shared" si="6"/>
        <v>-200000</v>
      </c>
    </row>
    <row r="22" spans="1:9" s="9" customFormat="1" ht="28.5" x14ac:dyDescent="0.25">
      <c r="A22" s="8" t="s">
        <v>26</v>
      </c>
      <c r="B22" s="32" t="s">
        <v>27</v>
      </c>
      <c r="C22" s="19">
        <f>C23+C25</f>
        <v>0</v>
      </c>
      <c r="D22" s="19">
        <f t="shared" ref="D22" si="21">D23+D25</f>
        <v>0</v>
      </c>
      <c r="E22" s="17">
        <f t="shared" si="3"/>
        <v>0</v>
      </c>
      <c r="F22" s="19">
        <f t="shared" ref="F22" si="22">F23+F25</f>
        <v>0</v>
      </c>
      <c r="G22" s="17">
        <f t="shared" si="5"/>
        <v>0</v>
      </c>
      <c r="H22" s="19">
        <f t="shared" ref="H22" si="23">H23+H25</f>
        <v>50000</v>
      </c>
      <c r="I22" s="17">
        <f t="shared" si="6"/>
        <v>50000</v>
      </c>
    </row>
    <row r="23" spans="1:9" s="9" customFormat="1" ht="45" x14ac:dyDescent="0.25">
      <c r="A23" s="10" t="s">
        <v>28</v>
      </c>
      <c r="B23" s="33" t="s">
        <v>29</v>
      </c>
      <c r="C23" s="20">
        <f>SUM(C24)</f>
        <v>0</v>
      </c>
      <c r="D23" s="20">
        <f t="shared" ref="D23" si="24">SUM(D24)</f>
        <v>0</v>
      </c>
      <c r="E23" s="18">
        <f t="shared" si="3"/>
        <v>0</v>
      </c>
      <c r="F23" s="20">
        <f t="shared" ref="F23" si="25">SUM(F24)</f>
        <v>0</v>
      </c>
      <c r="G23" s="17">
        <f t="shared" si="5"/>
        <v>0</v>
      </c>
      <c r="H23" s="20">
        <f t="shared" ref="H23" si="26">SUM(H24)</f>
        <v>50000</v>
      </c>
      <c r="I23" s="17">
        <f t="shared" si="6"/>
        <v>50000</v>
      </c>
    </row>
    <row r="24" spans="1:9" s="9" customFormat="1" ht="45" x14ac:dyDescent="0.25">
      <c r="A24" s="10" t="s">
        <v>30</v>
      </c>
      <c r="B24" s="33" t="s">
        <v>115</v>
      </c>
      <c r="C24" s="20">
        <v>0</v>
      </c>
      <c r="D24" s="11"/>
      <c r="E24" s="18">
        <f t="shared" si="3"/>
        <v>0</v>
      </c>
      <c r="F24" s="34"/>
      <c r="G24" s="17">
        <f t="shared" si="5"/>
        <v>0</v>
      </c>
      <c r="H24" s="38">
        <v>50000</v>
      </c>
      <c r="I24" s="17">
        <f t="shared" si="6"/>
        <v>50000</v>
      </c>
    </row>
    <row r="25" spans="1:9" s="9" customFormat="1" ht="45" x14ac:dyDescent="0.25">
      <c r="A25" s="10" t="s">
        <v>31</v>
      </c>
      <c r="B25" s="33" t="s">
        <v>32</v>
      </c>
      <c r="C25" s="20">
        <f>SUM(C26)</f>
        <v>0</v>
      </c>
      <c r="D25" s="20">
        <f t="shared" ref="D25" si="27">SUM(D26)</f>
        <v>0</v>
      </c>
      <c r="E25" s="18">
        <f t="shared" si="3"/>
        <v>0</v>
      </c>
      <c r="F25" s="20">
        <f t="shared" ref="F25" si="28">SUM(F26)</f>
        <v>0</v>
      </c>
      <c r="G25" s="17">
        <f t="shared" si="5"/>
        <v>0</v>
      </c>
      <c r="H25" s="20">
        <f t="shared" ref="H25" si="29">SUM(H26)</f>
        <v>0</v>
      </c>
      <c r="I25" s="17">
        <f t="shared" si="6"/>
        <v>0</v>
      </c>
    </row>
    <row r="26" spans="1:9" s="9" customFormat="1" ht="45" x14ac:dyDescent="0.25">
      <c r="A26" s="10" t="s">
        <v>33</v>
      </c>
      <c r="B26" s="33" t="s">
        <v>116</v>
      </c>
      <c r="C26" s="20"/>
      <c r="D26" s="11"/>
      <c r="E26" s="18">
        <f t="shared" si="3"/>
        <v>0</v>
      </c>
      <c r="F26" s="34"/>
      <c r="G26" s="17">
        <f t="shared" si="5"/>
        <v>0</v>
      </c>
      <c r="H26" s="11"/>
      <c r="I26" s="17">
        <f t="shared" si="6"/>
        <v>0</v>
      </c>
    </row>
    <row r="27" spans="1:9" s="9" customFormat="1" ht="28.5" customHeight="1" x14ac:dyDescent="0.25">
      <c r="A27" s="8" t="s">
        <v>34</v>
      </c>
      <c r="B27" s="32" t="s">
        <v>35</v>
      </c>
      <c r="C27" s="19">
        <f>C28+C31+C34</f>
        <v>0</v>
      </c>
      <c r="D27" s="11"/>
      <c r="E27" s="17">
        <f t="shared" si="3"/>
        <v>0</v>
      </c>
      <c r="F27" s="34"/>
      <c r="G27" s="17">
        <f t="shared" si="5"/>
        <v>0</v>
      </c>
      <c r="H27" s="39">
        <f>SUM(H28)</f>
        <v>170125.8</v>
      </c>
      <c r="I27" s="17">
        <f t="shared" si="6"/>
        <v>170125.8</v>
      </c>
    </row>
    <row r="28" spans="1:9" s="9" customFormat="1" ht="30" customHeight="1" x14ac:dyDescent="0.25">
      <c r="A28" s="10" t="s">
        <v>36</v>
      </c>
      <c r="B28" s="33" t="s">
        <v>37</v>
      </c>
      <c r="C28" s="20">
        <f>C29</f>
        <v>0</v>
      </c>
      <c r="D28" s="11"/>
      <c r="E28" s="17">
        <f t="shared" si="3"/>
        <v>0</v>
      </c>
      <c r="F28" s="34"/>
      <c r="G28" s="17">
        <f t="shared" si="5"/>
        <v>0</v>
      </c>
      <c r="H28" s="38">
        <f>SUM(H29)</f>
        <v>170125.8</v>
      </c>
      <c r="I28" s="17">
        <f t="shared" si="6"/>
        <v>170125.8</v>
      </c>
    </row>
    <row r="29" spans="1:9" s="9" customFormat="1" ht="45" customHeight="1" x14ac:dyDescent="0.25">
      <c r="A29" s="10" t="s">
        <v>38</v>
      </c>
      <c r="B29" s="33" t="s">
        <v>39</v>
      </c>
      <c r="C29" s="20">
        <f>C30</f>
        <v>0</v>
      </c>
      <c r="D29" s="11"/>
      <c r="E29" s="17">
        <f t="shared" si="3"/>
        <v>0</v>
      </c>
      <c r="F29" s="34"/>
      <c r="G29" s="17">
        <f t="shared" si="5"/>
        <v>0</v>
      </c>
      <c r="H29" s="38">
        <f>SUM(H30)</f>
        <v>170125.8</v>
      </c>
      <c r="I29" s="17">
        <f t="shared" si="6"/>
        <v>170125.8</v>
      </c>
    </row>
    <row r="30" spans="1:9" s="9" customFormat="1" ht="45" customHeight="1" x14ac:dyDescent="0.25">
      <c r="A30" s="10" t="s">
        <v>40</v>
      </c>
      <c r="B30" s="33" t="s">
        <v>41</v>
      </c>
      <c r="C30" s="20">
        <v>0</v>
      </c>
      <c r="D30" s="11"/>
      <c r="E30" s="17">
        <f t="shared" si="3"/>
        <v>0</v>
      </c>
      <c r="F30" s="34"/>
      <c r="G30" s="17">
        <f t="shared" si="5"/>
        <v>0</v>
      </c>
      <c r="H30" s="38">
        <v>170125.8</v>
      </c>
      <c r="I30" s="17">
        <f t="shared" si="6"/>
        <v>170125.8</v>
      </c>
    </row>
    <row r="31" spans="1:9" s="9" customFormat="1" ht="30" hidden="1" customHeight="1" x14ac:dyDescent="0.25">
      <c r="A31" s="10" t="s">
        <v>42</v>
      </c>
      <c r="B31" s="33" t="s">
        <v>43</v>
      </c>
      <c r="C31" s="20">
        <f>C32</f>
        <v>0</v>
      </c>
      <c r="D31" s="11"/>
      <c r="E31" s="17">
        <f t="shared" si="3"/>
        <v>0</v>
      </c>
      <c r="F31" s="34"/>
      <c r="G31" s="17">
        <f t="shared" si="5"/>
        <v>0</v>
      </c>
      <c r="H31" s="11"/>
      <c r="I31" s="17">
        <f t="shared" si="6"/>
        <v>0</v>
      </c>
    </row>
    <row r="32" spans="1:9" s="9" customFormat="1" ht="105" hidden="1" customHeight="1" x14ac:dyDescent="0.25">
      <c r="A32" s="10" t="s">
        <v>44</v>
      </c>
      <c r="B32" s="33" t="s">
        <v>45</v>
      </c>
      <c r="C32" s="20">
        <f>C33</f>
        <v>0</v>
      </c>
      <c r="D32" s="11"/>
      <c r="E32" s="17">
        <f t="shared" si="3"/>
        <v>0</v>
      </c>
      <c r="F32" s="34"/>
      <c r="G32" s="17">
        <f t="shared" si="5"/>
        <v>0</v>
      </c>
      <c r="H32" s="11"/>
      <c r="I32" s="17">
        <f t="shared" si="6"/>
        <v>0</v>
      </c>
    </row>
    <row r="33" spans="1:9" s="9" customFormat="1" ht="105" hidden="1" customHeight="1" x14ac:dyDescent="0.25">
      <c r="A33" s="10" t="s">
        <v>46</v>
      </c>
      <c r="B33" s="33" t="s">
        <v>47</v>
      </c>
      <c r="C33" s="20">
        <v>0</v>
      </c>
      <c r="D33" s="11"/>
      <c r="E33" s="17">
        <f t="shared" si="3"/>
        <v>0</v>
      </c>
      <c r="F33" s="34"/>
      <c r="G33" s="17">
        <f t="shared" si="5"/>
        <v>0</v>
      </c>
      <c r="H33" s="11"/>
      <c r="I33" s="17">
        <f t="shared" si="6"/>
        <v>0</v>
      </c>
    </row>
    <row r="34" spans="1:9" s="9" customFormat="1" ht="30" hidden="1" customHeight="1" x14ac:dyDescent="0.25">
      <c r="A34" s="10" t="s">
        <v>48</v>
      </c>
      <c r="B34" s="33" t="s">
        <v>49</v>
      </c>
      <c r="C34" s="20">
        <f>C35+C40</f>
        <v>0</v>
      </c>
      <c r="D34" s="11"/>
      <c r="E34" s="17">
        <f t="shared" si="3"/>
        <v>0</v>
      </c>
      <c r="F34" s="34"/>
      <c r="G34" s="17">
        <f t="shared" si="5"/>
        <v>0</v>
      </c>
      <c r="H34" s="11"/>
      <c r="I34" s="17">
        <f t="shared" si="6"/>
        <v>0</v>
      </c>
    </row>
    <row r="35" spans="1:9" s="9" customFormat="1" ht="30" hidden="1" customHeight="1" x14ac:dyDescent="0.25">
      <c r="A35" s="10" t="s">
        <v>50</v>
      </c>
      <c r="B35" s="33" t="s">
        <v>51</v>
      </c>
      <c r="C35" s="20">
        <f>C36+C38</f>
        <v>0</v>
      </c>
      <c r="D35" s="11"/>
      <c r="E35" s="17">
        <f t="shared" si="3"/>
        <v>0</v>
      </c>
      <c r="F35" s="34"/>
      <c r="G35" s="17">
        <f t="shared" si="5"/>
        <v>0</v>
      </c>
      <c r="H35" s="11"/>
      <c r="I35" s="17">
        <f t="shared" si="6"/>
        <v>0</v>
      </c>
    </row>
    <row r="36" spans="1:9" s="9" customFormat="1" ht="30" hidden="1" customHeight="1" x14ac:dyDescent="0.25">
      <c r="A36" s="10" t="s">
        <v>52</v>
      </c>
      <c r="B36" s="33" t="s">
        <v>53</v>
      </c>
      <c r="C36" s="20">
        <f>C37</f>
        <v>0</v>
      </c>
      <c r="D36" s="11"/>
      <c r="E36" s="17">
        <f t="shared" si="3"/>
        <v>0</v>
      </c>
      <c r="F36" s="34"/>
      <c r="G36" s="17">
        <f t="shared" si="5"/>
        <v>0</v>
      </c>
      <c r="H36" s="11"/>
      <c r="I36" s="17">
        <f t="shared" si="6"/>
        <v>0</v>
      </c>
    </row>
    <row r="37" spans="1:9" s="9" customFormat="1" ht="45" hidden="1" customHeight="1" x14ac:dyDescent="0.25">
      <c r="A37" s="10" t="s">
        <v>54</v>
      </c>
      <c r="B37" s="33" t="s">
        <v>55</v>
      </c>
      <c r="C37" s="20">
        <v>0</v>
      </c>
      <c r="D37" s="11"/>
      <c r="E37" s="17">
        <f t="shared" si="3"/>
        <v>0</v>
      </c>
      <c r="F37" s="34"/>
      <c r="G37" s="17">
        <f t="shared" si="5"/>
        <v>0</v>
      </c>
      <c r="H37" s="11"/>
      <c r="I37" s="17">
        <f t="shared" si="6"/>
        <v>0</v>
      </c>
    </row>
    <row r="38" spans="1:9" s="9" customFormat="1" ht="45" hidden="1" customHeight="1" x14ac:dyDescent="0.25">
      <c r="A38" s="10" t="s">
        <v>56</v>
      </c>
      <c r="B38" s="33" t="s">
        <v>57</v>
      </c>
      <c r="C38" s="20">
        <f>C39</f>
        <v>0</v>
      </c>
      <c r="D38" s="11"/>
      <c r="E38" s="17">
        <f t="shared" si="3"/>
        <v>0</v>
      </c>
      <c r="F38" s="34"/>
      <c r="G38" s="17">
        <f t="shared" si="5"/>
        <v>0</v>
      </c>
      <c r="H38" s="11"/>
      <c r="I38" s="17">
        <f t="shared" si="6"/>
        <v>0</v>
      </c>
    </row>
    <row r="39" spans="1:9" s="9" customFormat="1" ht="60" hidden="1" customHeight="1" x14ac:dyDescent="0.25">
      <c r="A39" s="10" t="s">
        <v>58</v>
      </c>
      <c r="B39" s="33" t="s">
        <v>59</v>
      </c>
      <c r="C39" s="20">
        <v>0</v>
      </c>
      <c r="D39" s="11"/>
      <c r="E39" s="17">
        <f t="shared" si="3"/>
        <v>0</v>
      </c>
      <c r="F39" s="34"/>
      <c r="G39" s="17">
        <f t="shared" si="5"/>
        <v>0</v>
      </c>
      <c r="H39" s="11"/>
      <c r="I39" s="17">
        <f t="shared" si="6"/>
        <v>0</v>
      </c>
    </row>
    <row r="40" spans="1:9" s="9" customFormat="1" ht="30" hidden="1" customHeight="1" x14ac:dyDescent="0.25">
      <c r="A40" s="10" t="s">
        <v>60</v>
      </c>
      <c r="B40" s="33" t="s">
        <v>61</v>
      </c>
      <c r="C40" s="20">
        <f>C41</f>
        <v>0</v>
      </c>
      <c r="D40" s="11"/>
      <c r="E40" s="17">
        <f t="shared" si="3"/>
        <v>0</v>
      </c>
      <c r="F40" s="34"/>
      <c r="G40" s="17">
        <f t="shared" si="5"/>
        <v>0</v>
      </c>
      <c r="H40" s="11"/>
      <c r="I40" s="17">
        <f t="shared" si="6"/>
        <v>0</v>
      </c>
    </row>
    <row r="41" spans="1:9" s="9" customFormat="1" ht="45" hidden="1" customHeight="1" x14ac:dyDescent="0.25">
      <c r="A41" s="10" t="s">
        <v>62</v>
      </c>
      <c r="B41" s="33" t="s">
        <v>63</v>
      </c>
      <c r="C41" s="20">
        <f>C42</f>
        <v>0</v>
      </c>
      <c r="D41" s="11"/>
      <c r="E41" s="17">
        <f t="shared" si="3"/>
        <v>0</v>
      </c>
      <c r="F41" s="34"/>
      <c r="G41" s="17">
        <f t="shared" si="5"/>
        <v>0</v>
      </c>
      <c r="H41" s="11"/>
      <c r="I41" s="17">
        <f t="shared" si="6"/>
        <v>0</v>
      </c>
    </row>
    <row r="42" spans="1:9" s="9" customFormat="1" ht="60" hidden="1" customHeight="1" x14ac:dyDescent="0.25">
      <c r="A42" s="10" t="s">
        <v>64</v>
      </c>
      <c r="B42" s="33" t="s">
        <v>65</v>
      </c>
      <c r="C42" s="20">
        <v>0</v>
      </c>
      <c r="D42" s="11"/>
      <c r="E42" s="17">
        <f t="shared" si="3"/>
        <v>0</v>
      </c>
      <c r="F42" s="34"/>
      <c r="G42" s="17">
        <f t="shared" si="5"/>
        <v>0</v>
      </c>
      <c r="H42" s="11"/>
      <c r="I42" s="17">
        <f t="shared" si="6"/>
        <v>0</v>
      </c>
    </row>
    <row r="43" spans="1:9" s="9" customFormat="1" ht="30" hidden="1" customHeight="1" x14ac:dyDescent="0.25">
      <c r="A43" s="10" t="s">
        <v>66</v>
      </c>
      <c r="B43" s="33" t="s">
        <v>67</v>
      </c>
      <c r="C43" s="20">
        <v>0</v>
      </c>
      <c r="D43" s="11"/>
      <c r="E43" s="17">
        <f t="shared" si="3"/>
        <v>0</v>
      </c>
      <c r="F43" s="34"/>
      <c r="G43" s="17">
        <f t="shared" si="5"/>
        <v>0</v>
      </c>
      <c r="H43" s="11"/>
      <c r="I43" s="17">
        <f t="shared" si="6"/>
        <v>0</v>
      </c>
    </row>
    <row r="44" spans="1:9" s="9" customFormat="1" ht="30" hidden="1" customHeight="1" x14ac:dyDescent="0.25">
      <c r="A44" s="10" t="s">
        <v>68</v>
      </c>
      <c r="B44" s="33" t="s">
        <v>69</v>
      </c>
      <c r="C44" s="20">
        <v>0</v>
      </c>
      <c r="D44" s="11"/>
      <c r="E44" s="17">
        <f t="shared" si="3"/>
        <v>0</v>
      </c>
      <c r="F44" s="34"/>
      <c r="G44" s="17">
        <f t="shared" si="5"/>
        <v>0</v>
      </c>
      <c r="H44" s="11"/>
      <c r="I44" s="17">
        <f t="shared" si="6"/>
        <v>0</v>
      </c>
    </row>
    <row r="45" spans="1:9" s="9" customFormat="1" ht="30" hidden="1" customHeight="1" x14ac:dyDescent="0.25">
      <c r="A45" s="10" t="s">
        <v>70</v>
      </c>
      <c r="B45" s="33" t="s">
        <v>71</v>
      </c>
      <c r="C45" s="20">
        <v>0</v>
      </c>
      <c r="D45" s="11"/>
      <c r="E45" s="17">
        <f t="shared" si="3"/>
        <v>0</v>
      </c>
      <c r="F45" s="34"/>
      <c r="G45" s="17">
        <f t="shared" si="5"/>
        <v>0</v>
      </c>
      <c r="H45" s="11"/>
      <c r="I45" s="17">
        <f t="shared" si="6"/>
        <v>0</v>
      </c>
    </row>
    <row r="46" spans="1:9" s="9" customFormat="1" ht="30.75" customHeight="1" x14ac:dyDescent="0.25">
      <c r="A46" s="8" t="s">
        <v>72</v>
      </c>
      <c r="B46" s="32" t="s">
        <v>73</v>
      </c>
      <c r="C46" s="19">
        <f>SUM(C47+C54)</f>
        <v>0</v>
      </c>
      <c r="D46" s="19">
        <f t="shared" ref="D46" si="30">SUM(D47+D54)</f>
        <v>27432.5</v>
      </c>
      <c r="E46" s="17">
        <f t="shared" si="3"/>
        <v>27432.5</v>
      </c>
      <c r="F46" s="19">
        <f t="shared" ref="F46" si="31">SUM(F47+F54)</f>
        <v>0</v>
      </c>
      <c r="G46" s="17">
        <f t="shared" si="5"/>
        <v>27432.5</v>
      </c>
      <c r="H46" s="19">
        <f t="shared" ref="H46" si="32">SUM(H47+H54)</f>
        <v>0</v>
      </c>
      <c r="I46" s="17">
        <f t="shared" si="6"/>
        <v>27432.5</v>
      </c>
    </row>
    <row r="47" spans="1:9" s="9" customFormat="1" x14ac:dyDescent="0.25">
      <c r="A47" s="10" t="s">
        <v>74</v>
      </c>
      <c r="B47" s="33" t="s">
        <v>75</v>
      </c>
      <c r="C47" s="20">
        <f>C51+C48</f>
        <v>-4489680.0999999996</v>
      </c>
      <c r="D47" s="20">
        <f t="shared" ref="D47" si="33">D51+D48</f>
        <v>-161859.19999999998</v>
      </c>
      <c r="E47" s="18">
        <f t="shared" si="3"/>
        <v>-4651539.3</v>
      </c>
      <c r="F47" s="37">
        <f t="shared" ref="F47" si="34">F51+F48</f>
        <v>-689412.9</v>
      </c>
      <c r="G47" s="17">
        <f t="shared" si="5"/>
        <v>-5340952.2</v>
      </c>
      <c r="H47" s="20">
        <f t="shared" ref="H47" si="35">H51+H48</f>
        <v>-135361</v>
      </c>
      <c r="I47" s="17">
        <f t="shared" si="6"/>
        <v>-5476313.2000000002</v>
      </c>
    </row>
    <row r="48" spans="1:9" s="9" customFormat="1" x14ac:dyDescent="0.25">
      <c r="A48" s="10" t="s">
        <v>76</v>
      </c>
      <c r="B48" s="33" t="s">
        <v>77</v>
      </c>
      <c r="C48" s="20">
        <f>C49</f>
        <v>0</v>
      </c>
      <c r="D48" s="20">
        <f t="shared" ref="D48:D49" si="36">D49</f>
        <v>0</v>
      </c>
      <c r="E48" s="18">
        <f t="shared" si="3"/>
        <v>0</v>
      </c>
      <c r="F48" s="37">
        <f t="shared" ref="F48:F49" si="37">F49</f>
        <v>0</v>
      </c>
      <c r="G48" s="17">
        <f t="shared" si="5"/>
        <v>0</v>
      </c>
      <c r="H48" s="20">
        <f t="shared" ref="H48:H49" si="38">H49</f>
        <v>0</v>
      </c>
      <c r="I48" s="17">
        <f t="shared" si="6"/>
        <v>0</v>
      </c>
    </row>
    <row r="49" spans="1:9" s="9" customFormat="1" ht="30" x14ac:dyDescent="0.25">
      <c r="A49" s="10" t="s">
        <v>78</v>
      </c>
      <c r="B49" s="33" t="s">
        <v>79</v>
      </c>
      <c r="C49" s="20">
        <f>C50</f>
        <v>0</v>
      </c>
      <c r="D49" s="20">
        <f t="shared" si="36"/>
        <v>0</v>
      </c>
      <c r="E49" s="18">
        <f t="shared" si="3"/>
        <v>0</v>
      </c>
      <c r="F49" s="37">
        <f t="shared" si="37"/>
        <v>0</v>
      </c>
      <c r="G49" s="17">
        <f t="shared" si="5"/>
        <v>0</v>
      </c>
      <c r="H49" s="20">
        <f t="shared" si="38"/>
        <v>0</v>
      </c>
      <c r="I49" s="17">
        <f t="shared" si="6"/>
        <v>0</v>
      </c>
    </row>
    <row r="50" spans="1:9" s="9" customFormat="1" ht="45" x14ac:dyDescent="0.25">
      <c r="A50" s="10" t="s">
        <v>80</v>
      </c>
      <c r="B50" s="33" t="s">
        <v>81</v>
      </c>
      <c r="C50" s="20"/>
      <c r="D50" s="11"/>
      <c r="E50" s="18">
        <f t="shared" si="3"/>
        <v>0</v>
      </c>
      <c r="F50" s="25"/>
      <c r="G50" s="17">
        <f t="shared" si="5"/>
        <v>0</v>
      </c>
      <c r="H50" s="11"/>
      <c r="I50" s="17">
        <f t="shared" si="6"/>
        <v>0</v>
      </c>
    </row>
    <row r="51" spans="1:9" s="9" customFormat="1" x14ac:dyDescent="0.25">
      <c r="A51" s="10" t="s">
        <v>82</v>
      </c>
      <c r="B51" s="33" t="s">
        <v>108</v>
      </c>
      <c r="C51" s="20">
        <f>SUM(C52)</f>
        <v>-4489680.0999999996</v>
      </c>
      <c r="D51" s="20">
        <f t="shared" ref="D51:D52" si="39">SUM(D52)</f>
        <v>-161859.19999999998</v>
      </c>
      <c r="E51" s="18">
        <f t="shared" si="3"/>
        <v>-4651539.3</v>
      </c>
      <c r="F51" s="37">
        <f t="shared" ref="F51:F52" si="40">SUM(F52)</f>
        <v>-689412.9</v>
      </c>
      <c r="G51" s="17">
        <f t="shared" si="5"/>
        <v>-5340952.2</v>
      </c>
      <c r="H51" s="20">
        <f t="shared" ref="H51:H52" si="41">SUM(H52)</f>
        <v>-135361</v>
      </c>
      <c r="I51" s="17">
        <f t="shared" si="6"/>
        <v>-5476313.2000000002</v>
      </c>
    </row>
    <row r="52" spans="1:9" s="9" customFormat="1" ht="30" x14ac:dyDescent="0.25">
      <c r="A52" s="10" t="s">
        <v>83</v>
      </c>
      <c r="B52" s="33" t="s">
        <v>109</v>
      </c>
      <c r="C52" s="20">
        <f>SUM(C53)</f>
        <v>-4489680.0999999996</v>
      </c>
      <c r="D52" s="20">
        <f t="shared" si="39"/>
        <v>-161859.19999999998</v>
      </c>
      <c r="E52" s="18">
        <f t="shared" si="3"/>
        <v>-4651539.3</v>
      </c>
      <c r="F52" s="37">
        <f t="shared" si="40"/>
        <v>-689412.9</v>
      </c>
      <c r="G52" s="17">
        <f t="shared" si="5"/>
        <v>-5340952.2</v>
      </c>
      <c r="H52" s="20">
        <f t="shared" si="41"/>
        <v>-135361</v>
      </c>
      <c r="I52" s="17">
        <f t="shared" si="6"/>
        <v>-5476313.2000000002</v>
      </c>
    </row>
    <row r="53" spans="1:9" s="9" customFormat="1" ht="30" x14ac:dyDescent="0.25">
      <c r="A53" s="10" t="s">
        <v>84</v>
      </c>
      <c r="B53" s="33" t="s">
        <v>110</v>
      </c>
      <c r="C53" s="20">
        <f>-4359747.3-129932.8</f>
        <v>-4489680.0999999996</v>
      </c>
      <c r="D53" s="25">
        <f>-5133.8-131636.9-15000-10000-88.5</f>
        <v>-161859.19999999998</v>
      </c>
      <c r="E53" s="20">
        <f t="shared" si="3"/>
        <v>-4651539.3</v>
      </c>
      <c r="F53" s="25">
        <f>-559412.9-130000</f>
        <v>-689412.9</v>
      </c>
      <c r="G53" s="19">
        <f t="shared" si="5"/>
        <v>-5340952.2</v>
      </c>
      <c r="H53" s="25">
        <f>-35035.6-170125.8+100125.8-30325.4</f>
        <v>-135361</v>
      </c>
      <c r="I53" s="19">
        <f t="shared" si="6"/>
        <v>-5476313.2000000002</v>
      </c>
    </row>
    <row r="54" spans="1:9" s="9" customFormat="1" x14ac:dyDescent="0.25">
      <c r="A54" s="10" t="s">
        <v>85</v>
      </c>
      <c r="B54" s="33" t="s">
        <v>86</v>
      </c>
      <c r="C54" s="20">
        <f>C55+C58</f>
        <v>4489680.0999999996</v>
      </c>
      <c r="D54" s="20">
        <f t="shared" ref="D54:H54" si="42">D55+D58</f>
        <v>189291.69999999998</v>
      </c>
      <c r="E54" s="18">
        <f t="shared" si="3"/>
        <v>4678971.8</v>
      </c>
      <c r="F54" s="37">
        <f t="shared" si="42"/>
        <v>689412.9</v>
      </c>
      <c r="G54" s="17">
        <f t="shared" si="5"/>
        <v>5368384.7</v>
      </c>
      <c r="H54" s="20">
        <f t="shared" si="42"/>
        <v>135361</v>
      </c>
      <c r="I54" s="17">
        <f t="shared" si="6"/>
        <v>5503745.7000000002</v>
      </c>
    </row>
    <row r="55" spans="1:9" s="9" customFormat="1" x14ac:dyDescent="0.25">
      <c r="A55" s="10" t="s">
        <v>87</v>
      </c>
      <c r="B55" s="33" t="s">
        <v>88</v>
      </c>
      <c r="C55" s="20">
        <f>SUM(C56)</f>
        <v>0</v>
      </c>
      <c r="D55" s="20">
        <f t="shared" ref="D55:H56" si="43">SUM(D56)</f>
        <v>0</v>
      </c>
      <c r="E55" s="18">
        <f t="shared" si="3"/>
        <v>0</v>
      </c>
      <c r="F55" s="37">
        <f t="shared" si="43"/>
        <v>0</v>
      </c>
      <c r="G55" s="17">
        <f t="shared" si="5"/>
        <v>0</v>
      </c>
      <c r="H55" s="20">
        <f t="shared" si="43"/>
        <v>0</v>
      </c>
      <c r="I55" s="17">
        <f t="shared" si="6"/>
        <v>0</v>
      </c>
    </row>
    <row r="56" spans="1:9" s="9" customFormat="1" ht="30" x14ac:dyDescent="0.25">
      <c r="A56" s="10" t="s">
        <v>89</v>
      </c>
      <c r="B56" s="33" t="s">
        <v>90</v>
      </c>
      <c r="C56" s="20">
        <f>SUM(C57)</f>
        <v>0</v>
      </c>
      <c r="D56" s="20">
        <f t="shared" si="43"/>
        <v>0</v>
      </c>
      <c r="E56" s="18">
        <f t="shared" si="3"/>
        <v>0</v>
      </c>
      <c r="F56" s="37">
        <f t="shared" si="43"/>
        <v>0</v>
      </c>
      <c r="G56" s="17">
        <f t="shared" si="5"/>
        <v>0</v>
      </c>
      <c r="H56" s="20">
        <f t="shared" si="43"/>
        <v>0</v>
      </c>
      <c r="I56" s="17">
        <f t="shared" si="6"/>
        <v>0</v>
      </c>
    </row>
    <row r="57" spans="1:9" s="9" customFormat="1" ht="45" x14ac:dyDescent="0.25">
      <c r="A57" s="10" t="s">
        <v>91</v>
      </c>
      <c r="B57" s="33" t="s">
        <v>92</v>
      </c>
      <c r="C57" s="20">
        <v>0</v>
      </c>
      <c r="D57" s="11"/>
      <c r="E57" s="18">
        <f t="shared" si="3"/>
        <v>0</v>
      </c>
      <c r="F57" s="25"/>
      <c r="G57" s="17">
        <f t="shared" si="5"/>
        <v>0</v>
      </c>
      <c r="H57" s="11"/>
      <c r="I57" s="17">
        <f t="shared" si="6"/>
        <v>0</v>
      </c>
    </row>
    <row r="58" spans="1:9" s="9" customFormat="1" x14ac:dyDescent="0.25">
      <c r="A58" s="10" t="s">
        <v>93</v>
      </c>
      <c r="B58" s="33" t="s">
        <v>94</v>
      </c>
      <c r="C58" s="20">
        <f>C59-C61</f>
        <v>4489680.0999999996</v>
      </c>
      <c r="D58" s="20">
        <f t="shared" ref="D58:H58" si="44">D59-D61</f>
        <v>189291.69999999998</v>
      </c>
      <c r="E58" s="18">
        <f t="shared" si="3"/>
        <v>4678971.8</v>
      </c>
      <c r="F58" s="37">
        <f t="shared" si="44"/>
        <v>689412.9</v>
      </c>
      <c r="G58" s="17">
        <f t="shared" si="5"/>
        <v>5368384.7</v>
      </c>
      <c r="H58" s="20">
        <f t="shared" si="44"/>
        <v>135361</v>
      </c>
      <c r="I58" s="17">
        <f t="shared" si="6"/>
        <v>5503745.7000000002</v>
      </c>
    </row>
    <row r="59" spans="1:9" s="9" customFormat="1" ht="30" x14ac:dyDescent="0.25">
      <c r="A59" s="10" t="s">
        <v>95</v>
      </c>
      <c r="B59" s="33" t="s">
        <v>111</v>
      </c>
      <c r="C59" s="20">
        <f>SUM(C60)</f>
        <v>4489680.0999999996</v>
      </c>
      <c r="D59" s="20">
        <f t="shared" ref="D59:H59" si="45">SUM(D60)</f>
        <v>189291.69999999998</v>
      </c>
      <c r="E59" s="18">
        <f t="shared" si="3"/>
        <v>4678971.8</v>
      </c>
      <c r="F59" s="37">
        <f t="shared" si="45"/>
        <v>689412.9</v>
      </c>
      <c r="G59" s="17">
        <f t="shared" si="5"/>
        <v>5368384.7</v>
      </c>
      <c r="H59" s="20">
        <f t="shared" si="45"/>
        <v>135361</v>
      </c>
      <c r="I59" s="17">
        <f t="shared" si="6"/>
        <v>5503745.7000000002</v>
      </c>
    </row>
    <row r="60" spans="1:9" s="9" customFormat="1" ht="30" x14ac:dyDescent="0.25">
      <c r="A60" s="10" t="s">
        <v>96</v>
      </c>
      <c r="B60" s="33" t="s">
        <v>112</v>
      </c>
      <c r="C60" s="20">
        <v>4489680.0999999996</v>
      </c>
      <c r="D60" s="25">
        <f>332.5+28400-1300+131636.9+3833.8+1300+88.5+15000+10000</f>
        <v>189291.69999999998</v>
      </c>
      <c r="E60" s="18">
        <f t="shared" si="3"/>
        <v>4678971.8</v>
      </c>
      <c r="F60" s="25">
        <f>559412.9+130000</f>
        <v>689412.9</v>
      </c>
      <c r="G60" s="17">
        <f t="shared" si="5"/>
        <v>5368384.7</v>
      </c>
      <c r="H60" s="25">
        <f>65361+70000</f>
        <v>135361</v>
      </c>
      <c r="I60" s="17">
        <f t="shared" si="6"/>
        <v>5503745.7000000002</v>
      </c>
    </row>
    <row r="61" spans="1:9" s="9" customFormat="1" x14ac:dyDescent="0.25">
      <c r="A61" s="10" t="s">
        <v>93</v>
      </c>
      <c r="B61" s="33" t="s">
        <v>113</v>
      </c>
      <c r="C61" s="20">
        <f>SUM(C62)</f>
        <v>0</v>
      </c>
      <c r="D61" s="11"/>
      <c r="E61" s="18">
        <f t="shared" si="3"/>
        <v>0</v>
      </c>
      <c r="F61" s="34"/>
      <c r="G61" s="17">
        <f t="shared" si="5"/>
        <v>0</v>
      </c>
      <c r="H61" s="11"/>
      <c r="I61" s="17">
        <f t="shared" si="6"/>
        <v>0</v>
      </c>
    </row>
    <row r="62" spans="1:9" s="9" customFormat="1" ht="30" x14ac:dyDescent="0.25">
      <c r="A62" s="10" t="s">
        <v>97</v>
      </c>
      <c r="B62" s="33" t="s">
        <v>114</v>
      </c>
      <c r="C62" s="20">
        <v>0</v>
      </c>
      <c r="D62" s="11"/>
      <c r="E62" s="18">
        <f t="shared" si="3"/>
        <v>0</v>
      </c>
      <c r="F62" s="34"/>
      <c r="G62" s="17">
        <f t="shared" si="5"/>
        <v>0</v>
      </c>
      <c r="H62" s="11"/>
      <c r="I62" s="17">
        <f t="shared" si="6"/>
        <v>0</v>
      </c>
    </row>
    <row r="63" spans="1:9" ht="26.25" customHeight="1" x14ac:dyDescent="0.25">
      <c r="A63" s="5" t="s">
        <v>98</v>
      </c>
      <c r="B63" s="30" t="s">
        <v>99</v>
      </c>
      <c r="C63" s="17">
        <f>C11+C46</f>
        <v>129932.8</v>
      </c>
      <c r="D63" s="17">
        <f t="shared" ref="D63:F63" si="46">D11+D46</f>
        <v>27432.5</v>
      </c>
      <c r="E63" s="17">
        <f t="shared" si="3"/>
        <v>157365.29999999999</v>
      </c>
      <c r="F63" s="17">
        <f t="shared" si="46"/>
        <v>0</v>
      </c>
      <c r="G63" s="17">
        <f t="shared" si="5"/>
        <v>157365.29999999999</v>
      </c>
      <c r="H63" s="17">
        <f>SUM(H11+H46)</f>
        <v>30325.399999999994</v>
      </c>
      <c r="I63" s="17">
        <f>SUM(I11+I46)</f>
        <v>187690.7</v>
      </c>
    </row>
    <row r="64" spans="1:9" ht="15" hidden="1" customHeight="1" x14ac:dyDescent="0.25">
      <c r="A64" s="27">
        <v>332500</v>
      </c>
      <c r="B64" s="2" t="s">
        <v>124</v>
      </c>
      <c r="G64" s="17">
        <f t="shared" si="5"/>
        <v>0</v>
      </c>
      <c r="I64" s="17">
        <f t="shared" si="6"/>
        <v>0</v>
      </c>
    </row>
    <row r="65" spans="1:9" ht="15" hidden="1" customHeight="1" x14ac:dyDescent="0.25">
      <c r="A65" s="27">
        <v>6000000</v>
      </c>
      <c r="B65" s="2" t="s">
        <v>125</v>
      </c>
      <c r="G65" s="17">
        <f t="shared" si="5"/>
        <v>0</v>
      </c>
      <c r="I65" s="17">
        <f t="shared" si="6"/>
        <v>0</v>
      </c>
    </row>
    <row r="66" spans="1:9" ht="15" hidden="1" customHeight="1" x14ac:dyDescent="0.25">
      <c r="A66" s="27">
        <v>5800000</v>
      </c>
      <c r="B66" s="2" t="s">
        <v>126</v>
      </c>
      <c r="G66" s="17">
        <f t="shared" si="5"/>
        <v>0</v>
      </c>
      <c r="I66" s="17">
        <f t="shared" si="6"/>
        <v>0</v>
      </c>
    </row>
    <row r="67" spans="1:9" ht="15" hidden="1" customHeight="1" x14ac:dyDescent="0.25">
      <c r="A67" s="27">
        <v>14600008.970000001</v>
      </c>
      <c r="B67" s="2" t="s">
        <v>127</v>
      </c>
      <c r="G67" s="17">
        <f t="shared" si="5"/>
        <v>0</v>
      </c>
      <c r="I67" s="17">
        <f t="shared" si="6"/>
        <v>0</v>
      </c>
    </row>
    <row r="68" spans="1:9" ht="15" hidden="1" customHeight="1" x14ac:dyDescent="0.25">
      <c r="A68" s="28">
        <v>699991.03</v>
      </c>
      <c r="B68" s="2" t="s">
        <v>128</v>
      </c>
      <c r="G68" s="17">
        <f t="shared" si="5"/>
        <v>0</v>
      </c>
      <c r="I68" s="17">
        <f t="shared" si="6"/>
        <v>0</v>
      </c>
    </row>
    <row r="69" spans="1:9" ht="15" hidden="1" customHeight="1" x14ac:dyDescent="0.25">
      <c r="A69" s="29">
        <f>SUM(A64:A68)</f>
        <v>27432500</v>
      </c>
      <c r="G69" s="17">
        <f t="shared" si="5"/>
        <v>0</v>
      </c>
      <c r="I69" s="17">
        <f t="shared" si="6"/>
        <v>0</v>
      </c>
    </row>
    <row r="70" spans="1:9" ht="15" hidden="1" customHeight="1" x14ac:dyDescent="0.25">
      <c r="G70" s="17">
        <f t="shared" si="5"/>
        <v>0</v>
      </c>
      <c r="I70" s="17">
        <f t="shared" si="6"/>
        <v>0</v>
      </c>
    </row>
    <row r="71" spans="1:9" ht="15" hidden="1" customHeight="1" x14ac:dyDescent="0.25">
      <c r="G71" s="17">
        <f t="shared" si="5"/>
        <v>0</v>
      </c>
      <c r="I71" s="17">
        <f t="shared" si="6"/>
        <v>0</v>
      </c>
    </row>
  </sheetData>
  <mergeCells count="10">
    <mergeCell ref="A6:I7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pageMargins left="1.1811023622047245" right="0.19685039370078741" top="0.78740157480314965" bottom="0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workbookViewId="0">
      <selection activeCell="P4" sqref="P4"/>
    </sheetView>
  </sheetViews>
  <sheetFormatPr defaultRowHeight="15" x14ac:dyDescent="0.25"/>
  <cols>
    <col min="1" max="1" width="67" style="2" customWidth="1"/>
    <col min="2" max="2" width="25.7109375" style="2" customWidth="1"/>
    <col min="3" max="3" width="20" style="2" hidden="1" customWidth="1"/>
    <col min="4" max="4" width="13.28515625" style="2" hidden="1" customWidth="1"/>
    <col min="5" max="5" width="20.140625" style="2" hidden="1" customWidth="1"/>
    <col min="6" max="6" width="13.28515625" style="2" hidden="1" customWidth="1"/>
    <col min="7" max="7" width="20.140625" style="2" hidden="1" customWidth="1"/>
    <col min="8" max="8" width="13.28515625" style="2" hidden="1" customWidth="1"/>
    <col min="9" max="9" width="20.140625" style="2" hidden="1" customWidth="1"/>
    <col min="10" max="10" width="13.28515625" style="2" hidden="1" customWidth="1"/>
    <col min="11" max="11" width="20.140625" style="2" hidden="1" customWidth="1"/>
    <col min="12" max="12" width="13.28515625" style="2" hidden="1" customWidth="1"/>
    <col min="13" max="13" width="20.140625" style="2" hidden="1" customWidth="1"/>
    <col min="14" max="14" width="13.28515625" style="2" hidden="1" customWidth="1"/>
    <col min="15" max="15" width="20.140625" style="2" hidden="1" customWidth="1"/>
    <col min="16" max="16" width="17.85546875" style="2" customWidth="1"/>
    <col min="17" max="17" width="18" style="2" customWidth="1"/>
    <col min="18" max="18" width="12.42578125" style="50" hidden="1" customWidth="1"/>
    <col min="19" max="19" width="11.85546875" style="50" hidden="1" customWidth="1"/>
    <col min="20" max="20" width="11.42578125" style="50" hidden="1" customWidth="1"/>
    <col min="21" max="254" width="9.140625" style="2"/>
    <col min="255" max="255" width="67" style="2" customWidth="1"/>
    <col min="256" max="256" width="29.7109375" style="2" customWidth="1"/>
    <col min="257" max="257" width="20.7109375" style="2" customWidth="1"/>
    <col min="258" max="259" width="0" style="2" hidden="1" customWidth="1"/>
    <col min="260" max="510" width="9.140625" style="2"/>
    <col min="511" max="511" width="67" style="2" customWidth="1"/>
    <col min="512" max="512" width="29.7109375" style="2" customWidth="1"/>
    <col min="513" max="513" width="20.7109375" style="2" customWidth="1"/>
    <col min="514" max="515" width="0" style="2" hidden="1" customWidth="1"/>
    <col min="516" max="766" width="9.140625" style="2"/>
    <col min="767" max="767" width="67" style="2" customWidth="1"/>
    <col min="768" max="768" width="29.7109375" style="2" customWidth="1"/>
    <col min="769" max="769" width="20.7109375" style="2" customWidth="1"/>
    <col min="770" max="771" width="0" style="2" hidden="1" customWidth="1"/>
    <col min="772" max="1022" width="9.140625" style="2"/>
    <col min="1023" max="1023" width="67" style="2" customWidth="1"/>
    <col min="1024" max="1024" width="29.7109375" style="2" customWidth="1"/>
    <col min="1025" max="1025" width="20.7109375" style="2" customWidth="1"/>
    <col min="1026" max="1027" width="0" style="2" hidden="1" customWidth="1"/>
    <col min="1028" max="1278" width="9.140625" style="2"/>
    <col min="1279" max="1279" width="67" style="2" customWidth="1"/>
    <col min="1280" max="1280" width="29.7109375" style="2" customWidth="1"/>
    <col min="1281" max="1281" width="20.7109375" style="2" customWidth="1"/>
    <col min="1282" max="1283" width="0" style="2" hidden="1" customWidth="1"/>
    <col min="1284" max="1534" width="9.140625" style="2"/>
    <col min="1535" max="1535" width="67" style="2" customWidth="1"/>
    <col min="1536" max="1536" width="29.7109375" style="2" customWidth="1"/>
    <col min="1537" max="1537" width="20.7109375" style="2" customWidth="1"/>
    <col min="1538" max="1539" width="0" style="2" hidden="1" customWidth="1"/>
    <col min="1540" max="1790" width="9.140625" style="2"/>
    <col min="1791" max="1791" width="67" style="2" customWidth="1"/>
    <col min="1792" max="1792" width="29.7109375" style="2" customWidth="1"/>
    <col min="1793" max="1793" width="20.7109375" style="2" customWidth="1"/>
    <col min="1794" max="1795" width="0" style="2" hidden="1" customWidth="1"/>
    <col min="1796" max="2046" width="9.140625" style="2"/>
    <col min="2047" max="2047" width="67" style="2" customWidth="1"/>
    <col min="2048" max="2048" width="29.7109375" style="2" customWidth="1"/>
    <col min="2049" max="2049" width="20.7109375" style="2" customWidth="1"/>
    <col min="2050" max="2051" width="0" style="2" hidden="1" customWidth="1"/>
    <col min="2052" max="2302" width="9.140625" style="2"/>
    <col min="2303" max="2303" width="67" style="2" customWidth="1"/>
    <col min="2304" max="2304" width="29.7109375" style="2" customWidth="1"/>
    <col min="2305" max="2305" width="20.7109375" style="2" customWidth="1"/>
    <col min="2306" max="2307" width="0" style="2" hidden="1" customWidth="1"/>
    <col min="2308" max="2558" width="9.140625" style="2"/>
    <col min="2559" max="2559" width="67" style="2" customWidth="1"/>
    <col min="2560" max="2560" width="29.7109375" style="2" customWidth="1"/>
    <col min="2561" max="2561" width="20.7109375" style="2" customWidth="1"/>
    <col min="2562" max="2563" width="0" style="2" hidden="1" customWidth="1"/>
    <col min="2564" max="2814" width="9.140625" style="2"/>
    <col min="2815" max="2815" width="67" style="2" customWidth="1"/>
    <col min="2816" max="2816" width="29.7109375" style="2" customWidth="1"/>
    <col min="2817" max="2817" width="20.7109375" style="2" customWidth="1"/>
    <col min="2818" max="2819" width="0" style="2" hidden="1" customWidth="1"/>
    <col min="2820" max="3070" width="9.140625" style="2"/>
    <col min="3071" max="3071" width="67" style="2" customWidth="1"/>
    <col min="3072" max="3072" width="29.7109375" style="2" customWidth="1"/>
    <col min="3073" max="3073" width="20.7109375" style="2" customWidth="1"/>
    <col min="3074" max="3075" width="0" style="2" hidden="1" customWidth="1"/>
    <col min="3076" max="3326" width="9.140625" style="2"/>
    <col min="3327" max="3327" width="67" style="2" customWidth="1"/>
    <col min="3328" max="3328" width="29.7109375" style="2" customWidth="1"/>
    <col min="3329" max="3329" width="20.7109375" style="2" customWidth="1"/>
    <col min="3330" max="3331" width="0" style="2" hidden="1" customWidth="1"/>
    <col min="3332" max="3582" width="9.140625" style="2"/>
    <col min="3583" max="3583" width="67" style="2" customWidth="1"/>
    <col min="3584" max="3584" width="29.7109375" style="2" customWidth="1"/>
    <col min="3585" max="3585" width="20.7109375" style="2" customWidth="1"/>
    <col min="3586" max="3587" width="0" style="2" hidden="1" customWidth="1"/>
    <col min="3588" max="3838" width="9.140625" style="2"/>
    <col min="3839" max="3839" width="67" style="2" customWidth="1"/>
    <col min="3840" max="3840" width="29.7109375" style="2" customWidth="1"/>
    <col min="3841" max="3841" width="20.7109375" style="2" customWidth="1"/>
    <col min="3842" max="3843" width="0" style="2" hidden="1" customWidth="1"/>
    <col min="3844" max="4094" width="9.140625" style="2"/>
    <col min="4095" max="4095" width="67" style="2" customWidth="1"/>
    <col min="4096" max="4096" width="29.7109375" style="2" customWidth="1"/>
    <col min="4097" max="4097" width="20.7109375" style="2" customWidth="1"/>
    <col min="4098" max="4099" width="0" style="2" hidden="1" customWidth="1"/>
    <col min="4100" max="4350" width="9.140625" style="2"/>
    <col min="4351" max="4351" width="67" style="2" customWidth="1"/>
    <col min="4352" max="4352" width="29.7109375" style="2" customWidth="1"/>
    <col min="4353" max="4353" width="20.7109375" style="2" customWidth="1"/>
    <col min="4354" max="4355" width="0" style="2" hidden="1" customWidth="1"/>
    <col min="4356" max="4606" width="9.140625" style="2"/>
    <col min="4607" max="4607" width="67" style="2" customWidth="1"/>
    <col min="4608" max="4608" width="29.7109375" style="2" customWidth="1"/>
    <col min="4609" max="4609" width="20.7109375" style="2" customWidth="1"/>
    <col min="4610" max="4611" width="0" style="2" hidden="1" customWidth="1"/>
    <col min="4612" max="4862" width="9.140625" style="2"/>
    <col min="4863" max="4863" width="67" style="2" customWidth="1"/>
    <col min="4864" max="4864" width="29.7109375" style="2" customWidth="1"/>
    <col min="4865" max="4865" width="20.7109375" style="2" customWidth="1"/>
    <col min="4866" max="4867" width="0" style="2" hidden="1" customWidth="1"/>
    <col min="4868" max="5118" width="9.140625" style="2"/>
    <col min="5119" max="5119" width="67" style="2" customWidth="1"/>
    <col min="5120" max="5120" width="29.7109375" style="2" customWidth="1"/>
    <col min="5121" max="5121" width="20.7109375" style="2" customWidth="1"/>
    <col min="5122" max="5123" width="0" style="2" hidden="1" customWidth="1"/>
    <col min="5124" max="5374" width="9.140625" style="2"/>
    <col min="5375" max="5375" width="67" style="2" customWidth="1"/>
    <col min="5376" max="5376" width="29.7109375" style="2" customWidth="1"/>
    <col min="5377" max="5377" width="20.7109375" style="2" customWidth="1"/>
    <col min="5378" max="5379" width="0" style="2" hidden="1" customWidth="1"/>
    <col min="5380" max="5630" width="9.140625" style="2"/>
    <col min="5631" max="5631" width="67" style="2" customWidth="1"/>
    <col min="5632" max="5632" width="29.7109375" style="2" customWidth="1"/>
    <col min="5633" max="5633" width="20.7109375" style="2" customWidth="1"/>
    <col min="5634" max="5635" width="0" style="2" hidden="1" customWidth="1"/>
    <col min="5636" max="5886" width="9.140625" style="2"/>
    <col min="5887" max="5887" width="67" style="2" customWidth="1"/>
    <col min="5888" max="5888" width="29.7109375" style="2" customWidth="1"/>
    <col min="5889" max="5889" width="20.7109375" style="2" customWidth="1"/>
    <col min="5890" max="5891" width="0" style="2" hidden="1" customWidth="1"/>
    <col min="5892" max="6142" width="9.140625" style="2"/>
    <col min="6143" max="6143" width="67" style="2" customWidth="1"/>
    <col min="6144" max="6144" width="29.7109375" style="2" customWidth="1"/>
    <col min="6145" max="6145" width="20.7109375" style="2" customWidth="1"/>
    <col min="6146" max="6147" width="0" style="2" hidden="1" customWidth="1"/>
    <col min="6148" max="6398" width="9.140625" style="2"/>
    <col min="6399" max="6399" width="67" style="2" customWidth="1"/>
    <col min="6400" max="6400" width="29.7109375" style="2" customWidth="1"/>
    <col min="6401" max="6401" width="20.7109375" style="2" customWidth="1"/>
    <col min="6402" max="6403" width="0" style="2" hidden="1" customWidth="1"/>
    <col min="6404" max="6654" width="9.140625" style="2"/>
    <col min="6655" max="6655" width="67" style="2" customWidth="1"/>
    <col min="6656" max="6656" width="29.7109375" style="2" customWidth="1"/>
    <col min="6657" max="6657" width="20.7109375" style="2" customWidth="1"/>
    <col min="6658" max="6659" width="0" style="2" hidden="1" customWidth="1"/>
    <col min="6660" max="6910" width="9.140625" style="2"/>
    <col min="6911" max="6911" width="67" style="2" customWidth="1"/>
    <col min="6912" max="6912" width="29.7109375" style="2" customWidth="1"/>
    <col min="6913" max="6913" width="20.7109375" style="2" customWidth="1"/>
    <col min="6914" max="6915" width="0" style="2" hidden="1" customWidth="1"/>
    <col min="6916" max="7166" width="9.140625" style="2"/>
    <col min="7167" max="7167" width="67" style="2" customWidth="1"/>
    <col min="7168" max="7168" width="29.7109375" style="2" customWidth="1"/>
    <col min="7169" max="7169" width="20.7109375" style="2" customWidth="1"/>
    <col min="7170" max="7171" width="0" style="2" hidden="1" customWidth="1"/>
    <col min="7172" max="7422" width="9.140625" style="2"/>
    <col min="7423" max="7423" width="67" style="2" customWidth="1"/>
    <col min="7424" max="7424" width="29.7109375" style="2" customWidth="1"/>
    <col min="7425" max="7425" width="20.7109375" style="2" customWidth="1"/>
    <col min="7426" max="7427" width="0" style="2" hidden="1" customWidth="1"/>
    <col min="7428" max="7678" width="9.140625" style="2"/>
    <col min="7679" max="7679" width="67" style="2" customWidth="1"/>
    <col min="7680" max="7680" width="29.7109375" style="2" customWidth="1"/>
    <col min="7681" max="7681" width="20.7109375" style="2" customWidth="1"/>
    <col min="7682" max="7683" width="0" style="2" hidden="1" customWidth="1"/>
    <col min="7684" max="7934" width="9.140625" style="2"/>
    <col min="7935" max="7935" width="67" style="2" customWidth="1"/>
    <col min="7936" max="7936" width="29.7109375" style="2" customWidth="1"/>
    <col min="7937" max="7937" width="20.7109375" style="2" customWidth="1"/>
    <col min="7938" max="7939" width="0" style="2" hidden="1" customWidth="1"/>
    <col min="7940" max="8190" width="9.140625" style="2"/>
    <col min="8191" max="8191" width="67" style="2" customWidth="1"/>
    <col min="8192" max="8192" width="29.7109375" style="2" customWidth="1"/>
    <col min="8193" max="8193" width="20.7109375" style="2" customWidth="1"/>
    <col min="8194" max="8195" width="0" style="2" hidden="1" customWidth="1"/>
    <col min="8196" max="8446" width="9.140625" style="2"/>
    <col min="8447" max="8447" width="67" style="2" customWidth="1"/>
    <col min="8448" max="8448" width="29.7109375" style="2" customWidth="1"/>
    <col min="8449" max="8449" width="20.7109375" style="2" customWidth="1"/>
    <col min="8450" max="8451" width="0" style="2" hidden="1" customWidth="1"/>
    <col min="8452" max="8702" width="9.140625" style="2"/>
    <col min="8703" max="8703" width="67" style="2" customWidth="1"/>
    <col min="8704" max="8704" width="29.7109375" style="2" customWidth="1"/>
    <col min="8705" max="8705" width="20.7109375" style="2" customWidth="1"/>
    <col min="8706" max="8707" width="0" style="2" hidden="1" customWidth="1"/>
    <col min="8708" max="8958" width="9.140625" style="2"/>
    <col min="8959" max="8959" width="67" style="2" customWidth="1"/>
    <col min="8960" max="8960" width="29.7109375" style="2" customWidth="1"/>
    <col min="8961" max="8961" width="20.7109375" style="2" customWidth="1"/>
    <col min="8962" max="8963" width="0" style="2" hidden="1" customWidth="1"/>
    <col min="8964" max="9214" width="9.140625" style="2"/>
    <col min="9215" max="9215" width="67" style="2" customWidth="1"/>
    <col min="9216" max="9216" width="29.7109375" style="2" customWidth="1"/>
    <col min="9217" max="9217" width="20.7109375" style="2" customWidth="1"/>
    <col min="9218" max="9219" width="0" style="2" hidden="1" customWidth="1"/>
    <col min="9220" max="9470" width="9.140625" style="2"/>
    <col min="9471" max="9471" width="67" style="2" customWidth="1"/>
    <col min="9472" max="9472" width="29.7109375" style="2" customWidth="1"/>
    <col min="9473" max="9473" width="20.7109375" style="2" customWidth="1"/>
    <col min="9474" max="9475" width="0" style="2" hidden="1" customWidth="1"/>
    <col min="9476" max="9726" width="9.140625" style="2"/>
    <col min="9727" max="9727" width="67" style="2" customWidth="1"/>
    <col min="9728" max="9728" width="29.7109375" style="2" customWidth="1"/>
    <col min="9729" max="9729" width="20.7109375" style="2" customWidth="1"/>
    <col min="9730" max="9731" width="0" style="2" hidden="1" customWidth="1"/>
    <col min="9732" max="9982" width="9.140625" style="2"/>
    <col min="9983" max="9983" width="67" style="2" customWidth="1"/>
    <col min="9984" max="9984" width="29.7109375" style="2" customWidth="1"/>
    <col min="9985" max="9985" width="20.7109375" style="2" customWidth="1"/>
    <col min="9986" max="9987" width="0" style="2" hidden="1" customWidth="1"/>
    <col min="9988" max="10238" width="9.140625" style="2"/>
    <col min="10239" max="10239" width="67" style="2" customWidth="1"/>
    <col min="10240" max="10240" width="29.7109375" style="2" customWidth="1"/>
    <col min="10241" max="10241" width="20.7109375" style="2" customWidth="1"/>
    <col min="10242" max="10243" width="0" style="2" hidden="1" customWidth="1"/>
    <col min="10244" max="10494" width="9.140625" style="2"/>
    <col min="10495" max="10495" width="67" style="2" customWidth="1"/>
    <col min="10496" max="10496" width="29.7109375" style="2" customWidth="1"/>
    <col min="10497" max="10497" width="20.7109375" style="2" customWidth="1"/>
    <col min="10498" max="10499" width="0" style="2" hidden="1" customWidth="1"/>
    <col min="10500" max="10750" width="9.140625" style="2"/>
    <col min="10751" max="10751" width="67" style="2" customWidth="1"/>
    <col min="10752" max="10752" width="29.7109375" style="2" customWidth="1"/>
    <col min="10753" max="10753" width="20.7109375" style="2" customWidth="1"/>
    <col min="10754" max="10755" width="0" style="2" hidden="1" customWidth="1"/>
    <col min="10756" max="11006" width="9.140625" style="2"/>
    <col min="11007" max="11007" width="67" style="2" customWidth="1"/>
    <col min="11008" max="11008" width="29.7109375" style="2" customWidth="1"/>
    <col min="11009" max="11009" width="20.7109375" style="2" customWidth="1"/>
    <col min="11010" max="11011" width="0" style="2" hidden="1" customWidth="1"/>
    <col min="11012" max="11262" width="9.140625" style="2"/>
    <col min="11263" max="11263" width="67" style="2" customWidth="1"/>
    <col min="11264" max="11264" width="29.7109375" style="2" customWidth="1"/>
    <col min="11265" max="11265" width="20.7109375" style="2" customWidth="1"/>
    <col min="11266" max="11267" width="0" style="2" hidden="1" customWidth="1"/>
    <col min="11268" max="11518" width="9.140625" style="2"/>
    <col min="11519" max="11519" width="67" style="2" customWidth="1"/>
    <col min="11520" max="11520" width="29.7109375" style="2" customWidth="1"/>
    <col min="11521" max="11521" width="20.7109375" style="2" customWidth="1"/>
    <col min="11522" max="11523" width="0" style="2" hidden="1" customWidth="1"/>
    <col min="11524" max="11774" width="9.140625" style="2"/>
    <col min="11775" max="11775" width="67" style="2" customWidth="1"/>
    <col min="11776" max="11776" width="29.7109375" style="2" customWidth="1"/>
    <col min="11777" max="11777" width="20.7109375" style="2" customWidth="1"/>
    <col min="11778" max="11779" width="0" style="2" hidden="1" customWidth="1"/>
    <col min="11780" max="12030" width="9.140625" style="2"/>
    <col min="12031" max="12031" width="67" style="2" customWidth="1"/>
    <col min="12032" max="12032" width="29.7109375" style="2" customWidth="1"/>
    <col min="12033" max="12033" width="20.7109375" style="2" customWidth="1"/>
    <col min="12034" max="12035" width="0" style="2" hidden="1" customWidth="1"/>
    <col min="12036" max="12286" width="9.140625" style="2"/>
    <col min="12287" max="12287" width="67" style="2" customWidth="1"/>
    <col min="12288" max="12288" width="29.7109375" style="2" customWidth="1"/>
    <col min="12289" max="12289" width="20.7109375" style="2" customWidth="1"/>
    <col min="12290" max="12291" width="0" style="2" hidden="1" customWidth="1"/>
    <col min="12292" max="12542" width="9.140625" style="2"/>
    <col min="12543" max="12543" width="67" style="2" customWidth="1"/>
    <col min="12544" max="12544" width="29.7109375" style="2" customWidth="1"/>
    <col min="12545" max="12545" width="20.7109375" style="2" customWidth="1"/>
    <col min="12546" max="12547" width="0" style="2" hidden="1" customWidth="1"/>
    <col min="12548" max="12798" width="9.140625" style="2"/>
    <col min="12799" max="12799" width="67" style="2" customWidth="1"/>
    <col min="12800" max="12800" width="29.7109375" style="2" customWidth="1"/>
    <col min="12801" max="12801" width="20.7109375" style="2" customWidth="1"/>
    <col min="12802" max="12803" width="0" style="2" hidden="1" customWidth="1"/>
    <col min="12804" max="13054" width="9.140625" style="2"/>
    <col min="13055" max="13055" width="67" style="2" customWidth="1"/>
    <col min="13056" max="13056" width="29.7109375" style="2" customWidth="1"/>
    <col min="13057" max="13057" width="20.7109375" style="2" customWidth="1"/>
    <col min="13058" max="13059" width="0" style="2" hidden="1" customWidth="1"/>
    <col min="13060" max="13310" width="9.140625" style="2"/>
    <col min="13311" max="13311" width="67" style="2" customWidth="1"/>
    <col min="13312" max="13312" width="29.7109375" style="2" customWidth="1"/>
    <col min="13313" max="13313" width="20.7109375" style="2" customWidth="1"/>
    <col min="13314" max="13315" width="0" style="2" hidden="1" customWidth="1"/>
    <col min="13316" max="13566" width="9.140625" style="2"/>
    <col min="13567" max="13567" width="67" style="2" customWidth="1"/>
    <col min="13568" max="13568" width="29.7109375" style="2" customWidth="1"/>
    <col min="13569" max="13569" width="20.7109375" style="2" customWidth="1"/>
    <col min="13570" max="13571" width="0" style="2" hidden="1" customWidth="1"/>
    <col min="13572" max="13822" width="9.140625" style="2"/>
    <col min="13823" max="13823" width="67" style="2" customWidth="1"/>
    <col min="13824" max="13824" width="29.7109375" style="2" customWidth="1"/>
    <col min="13825" max="13825" width="20.7109375" style="2" customWidth="1"/>
    <col min="13826" max="13827" width="0" style="2" hidden="1" customWidth="1"/>
    <col min="13828" max="14078" width="9.140625" style="2"/>
    <col min="14079" max="14079" width="67" style="2" customWidth="1"/>
    <col min="14080" max="14080" width="29.7109375" style="2" customWidth="1"/>
    <col min="14081" max="14081" width="20.7109375" style="2" customWidth="1"/>
    <col min="14082" max="14083" width="0" style="2" hidden="1" customWidth="1"/>
    <col min="14084" max="14334" width="9.140625" style="2"/>
    <col min="14335" max="14335" width="67" style="2" customWidth="1"/>
    <col min="14336" max="14336" width="29.7109375" style="2" customWidth="1"/>
    <col min="14337" max="14337" width="20.7109375" style="2" customWidth="1"/>
    <col min="14338" max="14339" width="0" style="2" hidden="1" customWidth="1"/>
    <col min="14340" max="14590" width="9.140625" style="2"/>
    <col min="14591" max="14591" width="67" style="2" customWidth="1"/>
    <col min="14592" max="14592" width="29.7109375" style="2" customWidth="1"/>
    <col min="14593" max="14593" width="20.7109375" style="2" customWidth="1"/>
    <col min="14594" max="14595" width="0" style="2" hidden="1" customWidth="1"/>
    <col min="14596" max="14846" width="9.140625" style="2"/>
    <col min="14847" max="14847" width="67" style="2" customWidth="1"/>
    <col min="14848" max="14848" width="29.7109375" style="2" customWidth="1"/>
    <col min="14849" max="14849" width="20.7109375" style="2" customWidth="1"/>
    <col min="14850" max="14851" width="0" style="2" hidden="1" customWidth="1"/>
    <col min="14852" max="15102" width="9.140625" style="2"/>
    <col min="15103" max="15103" width="67" style="2" customWidth="1"/>
    <col min="15104" max="15104" width="29.7109375" style="2" customWidth="1"/>
    <col min="15105" max="15105" width="20.7109375" style="2" customWidth="1"/>
    <col min="15106" max="15107" width="0" style="2" hidden="1" customWidth="1"/>
    <col min="15108" max="15358" width="9.140625" style="2"/>
    <col min="15359" max="15359" width="67" style="2" customWidth="1"/>
    <col min="15360" max="15360" width="29.7109375" style="2" customWidth="1"/>
    <col min="15361" max="15361" width="20.7109375" style="2" customWidth="1"/>
    <col min="15362" max="15363" width="0" style="2" hidden="1" customWidth="1"/>
    <col min="15364" max="15614" width="9.140625" style="2"/>
    <col min="15615" max="15615" width="67" style="2" customWidth="1"/>
    <col min="15616" max="15616" width="29.7109375" style="2" customWidth="1"/>
    <col min="15617" max="15617" width="20.7109375" style="2" customWidth="1"/>
    <col min="15618" max="15619" width="0" style="2" hidden="1" customWidth="1"/>
    <col min="15620" max="15870" width="9.140625" style="2"/>
    <col min="15871" max="15871" width="67" style="2" customWidth="1"/>
    <col min="15872" max="15872" width="29.7109375" style="2" customWidth="1"/>
    <col min="15873" max="15873" width="20.7109375" style="2" customWidth="1"/>
    <col min="15874" max="15875" width="0" style="2" hidden="1" customWidth="1"/>
    <col min="15876" max="16126" width="9.140625" style="2"/>
    <col min="16127" max="16127" width="67" style="2" customWidth="1"/>
    <col min="16128" max="16128" width="29.7109375" style="2" customWidth="1"/>
    <col min="16129" max="16129" width="20.7109375" style="2" customWidth="1"/>
    <col min="16130" max="16131" width="0" style="2" hidden="1" customWidth="1"/>
    <col min="16132" max="16384" width="9.140625" style="2"/>
  </cols>
  <sheetData>
    <row r="1" spans="1:20" s="1" customFormat="1" ht="15.75" x14ac:dyDescent="0.25">
      <c r="E1" s="48"/>
      <c r="G1" s="48"/>
      <c r="I1" s="48"/>
      <c r="K1" s="48"/>
      <c r="M1" s="48"/>
      <c r="O1" s="48"/>
      <c r="P1" s="22" t="s">
        <v>135</v>
      </c>
      <c r="R1" s="49"/>
      <c r="S1" s="49"/>
      <c r="T1" s="49"/>
    </row>
    <row r="2" spans="1:20" s="1" customFormat="1" ht="15.75" x14ac:dyDescent="0.25">
      <c r="E2" s="48"/>
      <c r="G2" s="48"/>
      <c r="I2" s="48"/>
      <c r="K2" s="48"/>
      <c r="M2" s="48"/>
      <c r="O2" s="48"/>
      <c r="P2" s="22" t="s">
        <v>0</v>
      </c>
      <c r="R2" s="49"/>
      <c r="S2" s="49"/>
      <c r="T2" s="49"/>
    </row>
    <row r="3" spans="1:20" x14ac:dyDescent="0.25">
      <c r="P3" s="16" t="s">
        <v>1</v>
      </c>
    </row>
    <row r="4" spans="1:20" s="1" customFormat="1" ht="15.75" x14ac:dyDescent="0.25">
      <c r="E4" s="48"/>
      <c r="G4" s="48"/>
      <c r="I4" s="48"/>
      <c r="K4" s="48"/>
      <c r="M4" s="48"/>
      <c r="O4" s="48"/>
      <c r="P4" s="22" t="s">
        <v>156</v>
      </c>
      <c r="R4" s="49"/>
      <c r="S4" s="49"/>
      <c r="T4" s="49"/>
    </row>
    <row r="7" spans="1:20" x14ac:dyDescent="0.25">
      <c r="A7" s="87" t="s">
        <v>137</v>
      </c>
      <c r="B7" s="87"/>
      <c r="C7" s="87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</row>
    <row r="8" spans="1:20" x14ac:dyDescent="0.25">
      <c r="A8" s="87"/>
      <c r="B8" s="87"/>
      <c r="C8" s="87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20" x14ac:dyDescent="0.25">
      <c r="A9" s="47"/>
      <c r="B9" s="47"/>
      <c r="C9" s="47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20" ht="15.75" thickBot="1" x14ac:dyDescent="0.3">
      <c r="A10" s="47"/>
      <c r="B10" s="47"/>
      <c r="C10" s="47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20" ht="15" customHeight="1" x14ac:dyDescent="0.25">
      <c r="A11" s="101" t="s">
        <v>2</v>
      </c>
      <c r="B11" s="103" t="s">
        <v>3</v>
      </c>
      <c r="C11" s="98" t="s">
        <v>138</v>
      </c>
      <c r="D11" s="104" t="s">
        <v>139</v>
      </c>
      <c r="E11" s="98"/>
      <c r="F11" s="104" t="s">
        <v>140</v>
      </c>
      <c r="G11" s="98"/>
      <c r="H11" s="104" t="s">
        <v>141</v>
      </c>
      <c r="I11" s="98"/>
      <c r="J11" s="104" t="s">
        <v>142</v>
      </c>
      <c r="K11" s="98"/>
      <c r="L11" s="104" t="s">
        <v>143</v>
      </c>
      <c r="M11" s="98"/>
      <c r="N11" s="104" t="s">
        <v>144</v>
      </c>
      <c r="O11" s="98" t="s">
        <v>145</v>
      </c>
      <c r="P11" s="98" t="s">
        <v>146</v>
      </c>
      <c r="Q11" s="106" t="s">
        <v>147</v>
      </c>
      <c r="R11" s="108" t="s">
        <v>107</v>
      </c>
      <c r="S11" s="109" t="s">
        <v>146</v>
      </c>
      <c r="T11" s="109" t="s">
        <v>147</v>
      </c>
    </row>
    <row r="12" spans="1:20" x14ac:dyDescent="0.25">
      <c r="A12" s="102"/>
      <c r="B12" s="90"/>
      <c r="C12" s="91"/>
      <c r="D12" s="105"/>
      <c r="E12" s="91"/>
      <c r="F12" s="105"/>
      <c r="G12" s="91"/>
      <c r="H12" s="105"/>
      <c r="I12" s="91"/>
      <c r="J12" s="105"/>
      <c r="K12" s="91"/>
      <c r="L12" s="105"/>
      <c r="M12" s="91"/>
      <c r="N12" s="105"/>
      <c r="O12" s="91"/>
      <c r="P12" s="91"/>
      <c r="Q12" s="107"/>
      <c r="R12" s="108"/>
      <c r="S12" s="109"/>
      <c r="T12" s="109"/>
    </row>
    <row r="13" spans="1:20" s="4" customFormat="1" ht="15.75" thickBot="1" x14ac:dyDescent="0.3">
      <c r="A13" s="52">
        <v>1</v>
      </c>
      <c r="B13" s="53">
        <v>2</v>
      </c>
      <c r="C13" s="54" t="s">
        <v>4</v>
      </c>
      <c r="D13" s="55"/>
      <c r="E13" s="54" t="s">
        <v>4</v>
      </c>
      <c r="F13" s="55"/>
      <c r="G13" s="54" t="s">
        <v>4</v>
      </c>
      <c r="H13" s="55"/>
      <c r="I13" s="54" t="s">
        <v>4</v>
      </c>
      <c r="J13" s="55"/>
      <c r="K13" s="54" t="s">
        <v>4</v>
      </c>
      <c r="L13" s="55">
        <v>4</v>
      </c>
      <c r="M13" s="54" t="s">
        <v>5</v>
      </c>
      <c r="N13" s="55">
        <v>4</v>
      </c>
      <c r="O13" s="54" t="s">
        <v>5</v>
      </c>
      <c r="P13" s="54" t="s">
        <v>4</v>
      </c>
      <c r="Q13" s="56" t="s">
        <v>148</v>
      </c>
      <c r="R13" s="57" t="s">
        <v>4</v>
      </c>
      <c r="S13" s="58" t="s">
        <v>4</v>
      </c>
      <c r="T13" s="58" t="s">
        <v>4</v>
      </c>
    </row>
    <row r="14" spans="1:20" ht="28.5" x14ac:dyDescent="0.25">
      <c r="A14" s="59" t="s">
        <v>6</v>
      </c>
      <c r="B14" s="60" t="s">
        <v>7</v>
      </c>
      <c r="C14" s="61">
        <f>SUM(C15+C20+C25)</f>
        <v>97965</v>
      </c>
      <c r="D14" s="61">
        <f t="shared" ref="D14" si="0">SUM(D15+D20+D25)</f>
        <v>0</v>
      </c>
      <c r="E14" s="62">
        <f t="shared" ref="E14:E66" si="1">SUM(C14+D14)</f>
        <v>97965</v>
      </c>
      <c r="F14" s="61">
        <f t="shared" ref="F14" si="2">SUM(F15+F20+F25)</f>
        <v>0</v>
      </c>
      <c r="G14" s="62">
        <f>SUM(E14:F14)</f>
        <v>97965</v>
      </c>
      <c r="H14" s="61">
        <f t="shared" ref="H14:J14" si="3">SUM(H15+H20+H25)</f>
        <v>0</v>
      </c>
      <c r="I14" s="62">
        <f>SUM(G14:H14)</f>
        <v>97965</v>
      </c>
      <c r="J14" s="61">
        <f t="shared" si="3"/>
        <v>0</v>
      </c>
      <c r="K14" s="62">
        <f>SUM(I14:J14)</f>
        <v>97965</v>
      </c>
      <c r="L14" s="61">
        <f t="shared" ref="L14:N14" si="4">SUM(L15+L20+L25)</f>
        <v>0</v>
      </c>
      <c r="M14" s="62">
        <f>SUM(K14:L14)</f>
        <v>97965</v>
      </c>
      <c r="N14" s="61">
        <f t="shared" si="4"/>
        <v>0</v>
      </c>
      <c r="O14" s="62">
        <f>SUM(M14:N14)</f>
        <v>97965</v>
      </c>
      <c r="P14" s="63">
        <f>SUM(P15+P20+P25)</f>
        <v>128739.70000000001</v>
      </c>
      <c r="Q14" s="63">
        <f>SUM(Q15+Q20+Q25)</f>
        <v>130352.7</v>
      </c>
      <c r="R14" s="64">
        <f>SUM(R15+R20+R25)</f>
        <v>96441.8</v>
      </c>
      <c r="S14" s="64">
        <f>SUM(S15+S20+S25)</f>
        <v>98451.8</v>
      </c>
      <c r="T14" s="64">
        <f>SUM(T15+T20+T25)</f>
        <v>100515.3</v>
      </c>
    </row>
    <row r="15" spans="1:20" ht="42.75" x14ac:dyDescent="0.25">
      <c r="A15" s="5" t="s">
        <v>8</v>
      </c>
      <c r="B15" s="65" t="s">
        <v>9</v>
      </c>
      <c r="C15" s="66">
        <f>C17</f>
        <v>0</v>
      </c>
      <c r="D15" s="66">
        <f t="shared" ref="D15" si="5">D17</f>
        <v>0</v>
      </c>
      <c r="E15" s="67">
        <f t="shared" si="1"/>
        <v>0</v>
      </c>
      <c r="F15" s="66">
        <f t="shared" ref="F15" si="6">F17</f>
        <v>0</v>
      </c>
      <c r="G15" s="67">
        <f t="shared" ref="G15:G66" si="7">SUM(E15:F15)</f>
        <v>0</v>
      </c>
      <c r="H15" s="66">
        <f t="shared" ref="H15:J15" si="8">H17</f>
        <v>0</v>
      </c>
      <c r="I15" s="67">
        <f t="shared" ref="I15:I66" si="9">SUM(G15:H15)</f>
        <v>0</v>
      </c>
      <c r="J15" s="66">
        <f t="shared" si="8"/>
        <v>0</v>
      </c>
      <c r="K15" s="67">
        <f t="shared" ref="K15:K66" si="10">SUM(I15:J15)</f>
        <v>0</v>
      </c>
      <c r="L15" s="66">
        <f t="shared" ref="L15:N15" si="11">L17</f>
        <v>0</v>
      </c>
      <c r="M15" s="67">
        <f t="shared" ref="M15:M66" si="12">SUM(K15:L15)</f>
        <v>0</v>
      </c>
      <c r="N15" s="66">
        <f t="shared" si="11"/>
        <v>0</v>
      </c>
      <c r="O15" s="67">
        <f t="shared" ref="O15:O66" si="13">SUM(M15:N15)</f>
        <v>0</v>
      </c>
      <c r="P15" s="17">
        <f>P17</f>
        <v>0</v>
      </c>
      <c r="Q15" s="17">
        <f>Q17</f>
        <v>0</v>
      </c>
      <c r="R15" s="64">
        <f>R17</f>
        <v>0</v>
      </c>
      <c r="S15" s="64">
        <f>S17</f>
        <v>0</v>
      </c>
      <c r="T15" s="64">
        <f>T17</f>
        <v>0</v>
      </c>
    </row>
    <row r="16" spans="1:20" ht="45" x14ac:dyDescent="0.25">
      <c r="A16" s="6" t="s">
        <v>10</v>
      </c>
      <c r="B16" s="68" t="s">
        <v>11</v>
      </c>
      <c r="C16" s="69" t="s">
        <v>149</v>
      </c>
      <c r="D16" s="7"/>
      <c r="E16" s="67">
        <f t="shared" si="1"/>
        <v>0</v>
      </c>
      <c r="F16" s="7"/>
      <c r="G16" s="67">
        <f t="shared" si="7"/>
        <v>0</v>
      </c>
      <c r="H16" s="7"/>
      <c r="I16" s="67">
        <f t="shared" si="9"/>
        <v>0</v>
      </c>
      <c r="J16" s="7"/>
      <c r="K16" s="67">
        <f t="shared" si="10"/>
        <v>0</v>
      </c>
      <c r="L16" s="70"/>
      <c r="M16" s="67">
        <f t="shared" si="12"/>
        <v>0</v>
      </c>
      <c r="N16" s="70"/>
      <c r="O16" s="67">
        <f t="shared" si="13"/>
        <v>0</v>
      </c>
      <c r="P16" s="68" t="s">
        <v>149</v>
      </c>
      <c r="Q16" s="68" t="s">
        <v>149</v>
      </c>
      <c r="R16" s="71" t="s">
        <v>149</v>
      </c>
      <c r="S16" s="71" t="s">
        <v>149</v>
      </c>
      <c r="T16" s="71" t="s">
        <v>149</v>
      </c>
    </row>
    <row r="17" spans="1:20" ht="45" x14ac:dyDescent="0.25">
      <c r="A17" s="6" t="s">
        <v>12</v>
      </c>
      <c r="B17" s="68" t="s">
        <v>13</v>
      </c>
      <c r="C17" s="67">
        <f>C19</f>
        <v>0</v>
      </c>
      <c r="D17" s="67">
        <f t="shared" ref="D17" si="14">D19</f>
        <v>0</v>
      </c>
      <c r="E17" s="67">
        <f t="shared" si="1"/>
        <v>0</v>
      </c>
      <c r="F17" s="67">
        <f t="shared" ref="F17" si="15">F19</f>
        <v>0</v>
      </c>
      <c r="G17" s="67">
        <f t="shared" si="7"/>
        <v>0</v>
      </c>
      <c r="H17" s="67">
        <f t="shared" ref="H17:J17" si="16">H19</f>
        <v>0</v>
      </c>
      <c r="I17" s="67">
        <f t="shared" si="9"/>
        <v>0</v>
      </c>
      <c r="J17" s="67">
        <f t="shared" si="16"/>
        <v>0</v>
      </c>
      <c r="K17" s="67">
        <f t="shared" si="10"/>
        <v>0</v>
      </c>
      <c r="L17" s="67">
        <f t="shared" ref="L17:N17" si="17">L19</f>
        <v>0</v>
      </c>
      <c r="M17" s="67">
        <f t="shared" si="12"/>
        <v>0</v>
      </c>
      <c r="N17" s="67">
        <f t="shared" si="17"/>
        <v>0</v>
      </c>
      <c r="O17" s="67">
        <f t="shared" si="13"/>
        <v>0</v>
      </c>
      <c r="P17" s="18">
        <f>P19</f>
        <v>0</v>
      </c>
      <c r="Q17" s="18">
        <f>Q19</f>
        <v>0</v>
      </c>
      <c r="R17" s="72">
        <f>R19</f>
        <v>0</v>
      </c>
      <c r="S17" s="72">
        <f>S19</f>
        <v>0</v>
      </c>
      <c r="T17" s="72">
        <f>T19</f>
        <v>0</v>
      </c>
    </row>
    <row r="18" spans="1:20" ht="45" x14ac:dyDescent="0.25">
      <c r="A18" s="6" t="s">
        <v>14</v>
      </c>
      <c r="B18" s="68" t="s">
        <v>15</v>
      </c>
      <c r="C18" s="73">
        <f>SUM(C19)</f>
        <v>0</v>
      </c>
      <c r="D18" s="7"/>
      <c r="E18" s="67">
        <f t="shared" si="1"/>
        <v>0</v>
      </c>
      <c r="F18" s="7"/>
      <c r="G18" s="67">
        <f t="shared" si="7"/>
        <v>0</v>
      </c>
      <c r="H18" s="7"/>
      <c r="I18" s="67">
        <f t="shared" si="9"/>
        <v>0</v>
      </c>
      <c r="J18" s="7"/>
      <c r="K18" s="67">
        <f t="shared" si="10"/>
        <v>0</v>
      </c>
      <c r="L18" s="70"/>
      <c r="M18" s="67">
        <f t="shared" si="12"/>
        <v>0</v>
      </c>
      <c r="N18" s="70"/>
      <c r="O18" s="67">
        <f t="shared" si="13"/>
        <v>0</v>
      </c>
      <c r="P18" s="18">
        <f>SUM(P19)</f>
        <v>0</v>
      </c>
      <c r="Q18" s="18">
        <f>SUM(Q19)</f>
        <v>0</v>
      </c>
      <c r="R18" s="74">
        <f>SUM(R19)</f>
        <v>0</v>
      </c>
      <c r="S18" s="74">
        <f>SUM(S19)</f>
        <v>0</v>
      </c>
      <c r="T18" s="74">
        <f>SUM(T19)</f>
        <v>0</v>
      </c>
    </row>
    <row r="19" spans="1:20" ht="45" x14ac:dyDescent="0.25">
      <c r="A19" s="6" t="s">
        <v>16</v>
      </c>
      <c r="B19" s="68" t="s">
        <v>17</v>
      </c>
      <c r="C19" s="73">
        <v>0</v>
      </c>
      <c r="D19" s="73">
        <v>0</v>
      </c>
      <c r="E19" s="67">
        <f t="shared" si="1"/>
        <v>0</v>
      </c>
      <c r="F19" s="73">
        <v>0</v>
      </c>
      <c r="G19" s="67">
        <f t="shared" si="7"/>
        <v>0</v>
      </c>
      <c r="H19" s="73">
        <v>0</v>
      </c>
      <c r="I19" s="67">
        <f t="shared" si="9"/>
        <v>0</v>
      </c>
      <c r="J19" s="73">
        <v>0</v>
      </c>
      <c r="K19" s="67">
        <f t="shared" si="10"/>
        <v>0</v>
      </c>
      <c r="L19" s="73">
        <v>0</v>
      </c>
      <c r="M19" s="67">
        <f t="shared" si="12"/>
        <v>0</v>
      </c>
      <c r="N19" s="73">
        <v>0</v>
      </c>
      <c r="O19" s="67">
        <f t="shared" si="13"/>
        <v>0</v>
      </c>
      <c r="P19" s="18">
        <v>0</v>
      </c>
      <c r="Q19" s="18">
        <v>0</v>
      </c>
      <c r="R19" s="74">
        <v>0</v>
      </c>
      <c r="S19" s="74">
        <v>0</v>
      </c>
      <c r="T19" s="74">
        <v>0</v>
      </c>
    </row>
    <row r="20" spans="1:20" ht="28.5" x14ac:dyDescent="0.25">
      <c r="A20" s="5" t="s">
        <v>18</v>
      </c>
      <c r="B20" s="65" t="s">
        <v>19</v>
      </c>
      <c r="C20" s="66">
        <f>SUM(C21+C23)</f>
        <v>97965</v>
      </c>
      <c r="D20" s="66">
        <f t="shared" ref="D20" si="18">SUM(D21+D23)</f>
        <v>0</v>
      </c>
      <c r="E20" s="67">
        <f t="shared" si="1"/>
        <v>97965</v>
      </c>
      <c r="F20" s="66">
        <f t="shared" ref="F20" si="19">SUM(F21+F23)</f>
        <v>0</v>
      </c>
      <c r="G20" s="67">
        <f t="shared" si="7"/>
        <v>97965</v>
      </c>
      <c r="H20" s="66">
        <f t="shared" ref="H20:J20" si="20">SUM(H21+H23)</f>
        <v>0</v>
      </c>
      <c r="I20" s="67">
        <f t="shared" si="9"/>
        <v>97965</v>
      </c>
      <c r="J20" s="66">
        <f t="shared" si="20"/>
        <v>0</v>
      </c>
      <c r="K20" s="67">
        <f t="shared" si="10"/>
        <v>97965</v>
      </c>
      <c r="L20" s="66">
        <f t="shared" ref="L20:N20" si="21">SUM(L21+L23)</f>
        <v>0</v>
      </c>
      <c r="M20" s="67">
        <f t="shared" si="12"/>
        <v>97965</v>
      </c>
      <c r="N20" s="66">
        <f t="shared" si="21"/>
        <v>0</v>
      </c>
      <c r="O20" s="67">
        <f t="shared" si="13"/>
        <v>97965</v>
      </c>
      <c r="P20" s="19">
        <f>SUM(P21+P23)</f>
        <v>178739.7</v>
      </c>
      <c r="Q20" s="19">
        <f>SUM(Q21+Q23)</f>
        <v>130352.7</v>
      </c>
      <c r="R20" s="64">
        <f>SUM(R21+R23)</f>
        <v>96441.8</v>
      </c>
      <c r="S20" s="64">
        <f>SUM(S21+S23)</f>
        <v>98451.8</v>
      </c>
      <c r="T20" s="64">
        <f>SUM(T21+T23)</f>
        <v>100515.3</v>
      </c>
    </row>
    <row r="21" spans="1:20" ht="30" x14ac:dyDescent="0.25">
      <c r="A21" s="6" t="s">
        <v>20</v>
      </c>
      <c r="B21" s="68" t="s">
        <v>21</v>
      </c>
      <c r="C21" s="73">
        <f>SUM(C22)</f>
        <v>193716.5</v>
      </c>
      <c r="D21" s="73">
        <f t="shared" ref="D21:N21" si="22">SUM(D22)</f>
        <v>0</v>
      </c>
      <c r="E21" s="67">
        <f t="shared" si="1"/>
        <v>193716.5</v>
      </c>
      <c r="F21" s="73">
        <f t="shared" si="22"/>
        <v>0</v>
      </c>
      <c r="G21" s="67">
        <f t="shared" si="7"/>
        <v>193716.5</v>
      </c>
      <c r="H21" s="73">
        <f t="shared" si="22"/>
        <v>0</v>
      </c>
      <c r="I21" s="67">
        <f t="shared" si="9"/>
        <v>193716.5</v>
      </c>
      <c r="J21" s="73">
        <f t="shared" si="22"/>
        <v>0</v>
      </c>
      <c r="K21" s="67">
        <f t="shared" si="10"/>
        <v>193716.5</v>
      </c>
      <c r="L21" s="73">
        <f t="shared" si="22"/>
        <v>0</v>
      </c>
      <c r="M21" s="67">
        <f t="shared" si="12"/>
        <v>193716.5</v>
      </c>
      <c r="N21" s="73">
        <f t="shared" si="22"/>
        <v>0</v>
      </c>
      <c r="O21" s="67">
        <f t="shared" si="13"/>
        <v>193716.5</v>
      </c>
      <c r="P21" s="20">
        <f>SUM(P22)</f>
        <v>178739.7</v>
      </c>
      <c r="Q21" s="20">
        <f>SUM(Q22)</f>
        <v>259092.4</v>
      </c>
      <c r="R21" s="74">
        <f>SUM(R22)</f>
        <v>197224.6</v>
      </c>
      <c r="S21" s="74">
        <f>SUM(S22)</f>
        <v>194893.6</v>
      </c>
      <c r="T21" s="74">
        <f>SUM(T22)</f>
        <v>198967.1</v>
      </c>
    </row>
    <row r="22" spans="1:20" ht="30" x14ac:dyDescent="0.25">
      <c r="A22" s="6" t="s">
        <v>22</v>
      </c>
      <c r="B22" s="68" t="s">
        <v>117</v>
      </c>
      <c r="C22" s="73">
        <v>193716.5</v>
      </c>
      <c r="D22" s="7"/>
      <c r="E22" s="67">
        <f t="shared" si="1"/>
        <v>193716.5</v>
      </c>
      <c r="F22" s="7"/>
      <c r="G22" s="67">
        <f t="shared" si="7"/>
        <v>193716.5</v>
      </c>
      <c r="H22" s="75"/>
      <c r="I22" s="67">
        <f t="shared" si="9"/>
        <v>193716.5</v>
      </c>
      <c r="J22" s="75"/>
      <c r="K22" s="67">
        <f t="shared" si="10"/>
        <v>193716.5</v>
      </c>
      <c r="L22" s="70"/>
      <c r="M22" s="67">
        <f t="shared" si="12"/>
        <v>193716.5</v>
      </c>
      <c r="N22" s="70"/>
      <c r="O22" s="67">
        <f t="shared" si="13"/>
        <v>193716.5</v>
      </c>
      <c r="P22" s="20">
        <f>128739.7+50000</f>
        <v>178739.7</v>
      </c>
      <c r="Q22" s="20">
        <v>259092.4</v>
      </c>
      <c r="R22" s="74">
        <v>197224.6</v>
      </c>
      <c r="S22" s="74">
        <v>194893.6</v>
      </c>
      <c r="T22" s="74">
        <v>198967.1</v>
      </c>
    </row>
    <row r="23" spans="1:20" ht="30" x14ac:dyDescent="0.25">
      <c r="A23" s="6" t="s">
        <v>23</v>
      </c>
      <c r="B23" s="68" t="s">
        <v>24</v>
      </c>
      <c r="C23" s="73">
        <f>SUM(C24)</f>
        <v>-95751.5</v>
      </c>
      <c r="D23" s="73">
        <f t="shared" ref="D23:N23" si="23">SUM(D24)</f>
        <v>0</v>
      </c>
      <c r="E23" s="67">
        <f t="shared" si="1"/>
        <v>-95751.5</v>
      </c>
      <c r="F23" s="73">
        <f t="shared" si="23"/>
        <v>0</v>
      </c>
      <c r="G23" s="67">
        <f t="shared" si="7"/>
        <v>-95751.5</v>
      </c>
      <c r="H23" s="73">
        <f t="shared" si="23"/>
        <v>0</v>
      </c>
      <c r="I23" s="67">
        <f t="shared" si="9"/>
        <v>-95751.5</v>
      </c>
      <c r="J23" s="73">
        <f t="shared" si="23"/>
        <v>0</v>
      </c>
      <c r="K23" s="67">
        <f t="shared" si="10"/>
        <v>-95751.5</v>
      </c>
      <c r="L23" s="73">
        <f t="shared" si="23"/>
        <v>0</v>
      </c>
      <c r="M23" s="67">
        <f t="shared" si="12"/>
        <v>-95751.5</v>
      </c>
      <c r="N23" s="73">
        <f t="shared" si="23"/>
        <v>0</v>
      </c>
      <c r="O23" s="67">
        <f t="shared" si="13"/>
        <v>-95751.5</v>
      </c>
      <c r="P23" s="20">
        <f>SUM(P24)</f>
        <v>0</v>
      </c>
      <c r="Q23" s="20">
        <f>SUM(Q24)</f>
        <v>-128739.7</v>
      </c>
      <c r="R23" s="74">
        <f>SUM(R24)</f>
        <v>-100782.8</v>
      </c>
      <c r="S23" s="74">
        <f>SUM(S24)</f>
        <v>-96441.8</v>
      </c>
      <c r="T23" s="74">
        <f>SUM(T24)</f>
        <v>-98451.8</v>
      </c>
    </row>
    <row r="24" spans="1:20" ht="30" x14ac:dyDescent="0.25">
      <c r="A24" s="6" t="s">
        <v>25</v>
      </c>
      <c r="B24" s="68" t="s">
        <v>118</v>
      </c>
      <c r="C24" s="73">
        <v>-95751.5</v>
      </c>
      <c r="D24" s="7"/>
      <c r="E24" s="67">
        <f t="shared" si="1"/>
        <v>-95751.5</v>
      </c>
      <c r="F24" s="7"/>
      <c r="G24" s="67">
        <f t="shared" si="7"/>
        <v>-95751.5</v>
      </c>
      <c r="H24" s="75"/>
      <c r="I24" s="67">
        <f t="shared" si="9"/>
        <v>-95751.5</v>
      </c>
      <c r="J24" s="75"/>
      <c r="K24" s="67">
        <f t="shared" si="10"/>
        <v>-95751.5</v>
      </c>
      <c r="L24" s="70"/>
      <c r="M24" s="67">
        <f t="shared" si="12"/>
        <v>-95751.5</v>
      </c>
      <c r="N24" s="70"/>
      <c r="O24" s="67">
        <f t="shared" si="13"/>
        <v>-95751.5</v>
      </c>
      <c r="P24" s="20"/>
      <c r="Q24" s="20">
        <v>-128739.7</v>
      </c>
      <c r="R24" s="74">
        <v>-100782.8</v>
      </c>
      <c r="S24" s="74">
        <v>-96441.8</v>
      </c>
      <c r="T24" s="74">
        <v>-98451.8</v>
      </c>
    </row>
    <row r="25" spans="1:20" s="9" customFormat="1" ht="28.5" x14ac:dyDescent="0.25">
      <c r="A25" s="8" t="s">
        <v>26</v>
      </c>
      <c r="B25" s="76" t="s">
        <v>27</v>
      </c>
      <c r="C25" s="77">
        <f>C26+C28</f>
        <v>0</v>
      </c>
      <c r="D25" s="77">
        <f t="shared" ref="D25" si="24">D26+D28</f>
        <v>0</v>
      </c>
      <c r="E25" s="67">
        <f t="shared" si="1"/>
        <v>0</v>
      </c>
      <c r="F25" s="77">
        <f t="shared" ref="F25" si="25">F26+F28</f>
        <v>0</v>
      </c>
      <c r="G25" s="67">
        <f t="shared" si="7"/>
        <v>0</v>
      </c>
      <c r="H25" s="77">
        <f t="shared" ref="H25:J25" si="26">H26+H28</f>
        <v>0</v>
      </c>
      <c r="I25" s="67">
        <f t="shared" si="9"/>
        <v>0</v>
      </c>
      <c r="J25" s="77">
        <f t="shared" si="26"/>
        <v>0</v>
      </c>
      <c r="K25" s="67">
        <f t="shared" si="10"/>
        <v>0</v>
      </c>
      <c r="L25" s="77">
        <f t="shared" ref="L25:N25" si="27">L26+L28</f>
        <v>0</v>
      </c>
      <c r="M25" s="67">
        <f t="shared" si="12"/>
        <v>0</v>
      </c>
      <c r="N25" s="77">
        <f t="shared" si="27"/>
        <v>0</v>
      </c>
      <c r="O25" s="67">
        <f t="shared" si="13"/>
        <v>0</v>
      </c>
      <c r="P25" s="19">
        <f>P26+P28</f>
        <v>-50000</v>
      </c>
      <c r="Q25" s="19">
        <f>Q26+Q28</f>
        <v>0</v>
      </c>
      <c r="R25" s="64">
        <f>R26+R28</f>
        <v>0</v>
      </c>
      <c r="S25" s="64">
        <f>S26+S28</f>
        <v>0</v>
      </c>
      <c r="T25" s="64">
        <f>T26+T28</f>
        <v>0</v>
      </c>
    </row>
    <row r="26" spans="1:20" s="9" customFormat="1" ht="30" x14ac:dyDescent="0.25">
      <c r="A26" s="10" t="s">
        <v>28</v>
      </c>
      <c r="B26" s="78" t="s">
        <v>29</v>
      </c>
      <c r="C26" s="79">
        <f>C27</f>
        <v>0</v>
      </c>
      <c r="D26" s="79">
        <f t="shared" ref="D26:N26" si="28">D27</f>
        <v>0</v>
      </c>
      <c r="E26" s="67">
        <f t="shared" si="1"/>
        <v>0</v>
      </c>
      <c r="F26" s="79">
        <f t="shared" si="28"/>
        <v>0</v>
      </c>
      <c r="G26" s="67">
        <f t="shared" si="7"/>
        <v>0</v>
      </c>
      <c r="H26" s="79">
        <f t="shared" si="28"/>
        <v>0</v>
      </c>
      <c r="I26" s="67">
        <f t="shared" si="9"/>
        <v>0</v>
      </c>
      <c r="J26" s="79">
        <f t="shared" si="28"/>
        <v>0</v>
      </c>
      <c r="K26" s="67">
        <f t="shared" si="10"/>
        <v>0</v>
      </c>
      <c r="L26" s="79">
        <f t="shared" si="28"/>
        <v>0</v>
      </c>
      <c r="M26" s="67">
        <f t="shared" si="12"/>
        <v>0</v>
      </c>
      <c r="N26" s="79">
        <f t="shared" si="28"/>
        <v>0</v>
      </c>
      <c r="O26" s="67">
        <f t="shared" si="13"/>
        <v>0</v>
      </c>
      <c r="P26" s="20">
        <f>P27</f>
        <v>0</v>
      </c>
      <c r="Q26" s="20">
        <f>Q27</f>
        <v>0</v>
      </c>
      <c r="R26" s="74">
        <f>R27</f>
        <v>0</v>
      </c>
      <c r="S26" s="74">
        <f>S27</f>
        <v>0</v>
      </c>
      <c r="T26" s="74">
        <f>T27</f>
        <v>0</v>
      </c>
    </row>
    <row r="27" spans="1:20" s="9" customFormat="1" ht="30" x14ac:dyDescent="0.25">
      <c r="A27" s="10" t="s">
        <v>30</v>
      </c>
      <c r="B27" s="78" t="s">
        <v>115</v>
      </c>
      <c r="C27" s="79"/>
      <c r="D27" s="80"/>
      <c r="E27" s="67">
        <f t="shared" si="1"/>
        <v>0</v>
      </c>
      <c r="F27" s="80"/>
      <c r="G27" s="67">
        <f t="shared" si="7"/>
        <v>0</v>
      </c>
      <c r="H27" s="80"/>
      <c r="I27" s="67">
        <f t="shared" si="9"/>
        <v>0</v>
      </c>
      <c r="J27" s="80"/>
      <c r="K27" s="67">
        <f t="shared" si="10"/>
        <v>0</v>
      </c>
      <c r="L27" s="81"/>
      <c r="M27" s="67">
        <f t="shared" si="12"/>
        <v>0</v>
      </c>
      <c r="N27" s="81"/>
      <c r="O27" s="67">
        <f t="shared" si="13"/>
        <v>0</v>
      </c>
      <c r="P27" s="20"/>
      <c r="Q27" s="20"/>
      <c r="R27" s="74"/>
      <c r="S27" s="74"/>
      <c r="T27" s="74"/>
    </row>
    <row r="28" spans="1:20" s="9" customFormat="1" ht="45" x14ac:dyDescent="0.25">
      <c r="A28" s="10" t="s">
        <v>31</v>
      </c>
      <c r="B28" s="78" t="s">
        <v>32</v>
      </c>
      <c r="C28" s="79">
        <f>SUM(C29)</f>
        <v>0</v>
      </c>
      <c r="D28" s="79">
        <f t="shared" ref="D28:N28" si="29">SUM(D29)</f>
        <v>0</v>
      </c>
      <c r="E28" s="67">
        <f t="shared" si="1"/>
        <v>0</v>
      </c>
      <c r="F28" s="79">
        <f t="shared" si="29"/>
        <v>0</v>
      </c>
      <c r="G28" s="67">
        <f t="shared" si="7"/>
        <v>0</v>
      </c>
      <c r="H28" s="79">
        <f t="shared" si="29"/>
        <v>0</v>
      </c>
      <c r="I28" s="67">
        <f t="shared" si="9"/>
        <v>0</v>
      </c>
      <c r="J28" s="79">
        <f t="shared" si="29"/>
        <v>0</v>
      </c>
      <c r="K28" s="67">
        <f t="shared" si="10"/>
        <v>0</v>
      </c>
      <c r="L28" s="79">
        <f t="shared" si="29"/>
        <v>0</v>
      </c>
      <c r="M28" s="67">
        <f t="shared" si="12"/>
        <v>0</v>
      </c>
      <c r="N28" s="79">
        <f t="shared" si="29"/>
        <v>0</v>
      </c>
      <c r="O28" s="67">
        <f t="shared" si="13"/>
        <v>0</v>
      </c>
      <c r="P28" s="20">
        <f>SUM(P29)</f>
        <v>-50000</v>
      </c>
      <c r="Q28" s="20">
        <f>SUM(Q29)</f>
        <v>0</v>
      </c>
      <c r="R28" s="74">
        <f>SUM(R29)</f>
        <v>0</v>
      </c>
      <c r="S28" s="74">
        <f>SUM(S29)</f>
        <v>0</v>
      </c>
      <c r="T28" s="74">
        <f>SUM(T29)</f>
        <v>0</v>
      </c>
    </row>
    <row r="29" spans="1:20" s="9" customFormat="1" ht="45" x14ac:dyDescent="0.25">
      <c r="A29" s="10" t="s">
        <v>33</v>
      </c>
      <c r="B29" s="78" t="s">
        <v>116</v>
      </c>
      <c r="C29" s="79"/>
      <c r="D29" s="11"/>
      <c r="E29" s="67">
        <f t="shared" si="1"/>
        <v>0</v>
      </c>
      <c r="F29" s="11"/>
      <c r="G29" s="67">
        <f t="shared" si="7"/>
        <v>0</v>
      </c>
      <c r="H29" s="11"/>
      <c r="I29" s="67">
        <f t="shared" si="9"/>
        <v>0</v>
      </c>
      <c r="J29" s="11"/>
      <c r="K29" s="67">
        <f t="shared" si="10"/>
        <v>0</v>
      </c>
      <c r="L29" s="81"/>
      <c r="M29" s="67">
        <f t="shared" si="12"/>
        <v>0</v>
      </c>
      <c r="N29" s="81"/>
      <c r="O29" s="67">
        <f t="shared" si="13"/>
        <v>0</v>
      </c>
      <c r="P29" s="20">
        <v>-50000</v>
      </c>
      <c r="Q29" s="20"/>
      <c r="R29" s="74"/>
      <c r="S29" s="74"/>
      <c r="T29" s="74"/>
    </row>
    <row r="30" spans="1:20" s="9" customFormat="1" ht="28.5" hidden="1" customHeight="1" x14ac:dyDescent="0.25">
      <c r="A30" s="8" t="s">
        <v>34</v>
      </c>
      <c r="B30" s="76" t="s">
        <v>35</v>
      </c>
      <c r="C30" s="77">
        <f>C31+C34+C37</f>
        <v>0</v>
      </c>
      <c r="D30" s="11"/>
      <c r="E30" s="67">
        <f t="shared" si="1"/>
        <v>0</v>
      </c>
      <c r="F30" s="11"/>
      <c r="G30" s="67">
        <f t="shared" si="7"/>
        <v>0</v>
      </c>
      <c r="H30" s="11"/>
      <c r="I30" s="67">
        <f t="shared" si="9"/>
        <v>0</v>
      </c>
      <c r="J30" s="11"/>
      <c r="K30" s="67">
        <f t="shared" si="10"/>
        <v>0</v>
      </c>
      <c r="L30" s="81"/>
      <c r="M30" s="67">
        <f t="shared" si="12"/>
        <v>0</v>
      </c>
      <c r="N30" s="81"/>
      <c r="O30" s="67">
        <f t="shared" si="13"/>
        <v>0</v>
      </c>
      <c r="P30" s="19">
        <f>P31+P34+P37</f>
        <v>0</v>
      </c>
      <c r="Q30" s="19">
        <f>Q31+Q34+Q37</f>
        <v>0</v>
      </c>
      <c r="R30" s="64">
        <f>R31+R34+R37</f>
        <v>0</v>
      </c>
      <c r="S30" s="64">
        <f>S31+S34+S37</f>
        <v>0</v>
      </c>
      <c r="T30" s="64">
        <f>T31+T34+T37</f>
        <v>0</v>
      </c>
    </row>
    <row r="31" spans="1:20" s="9" customFormat="1" ht="30" hidden="1" customHeight="1" x14ac:dyDescent="0.25">
      <c r="A31" s="10" t="s">
        <v>36</v>
      </c>
      <c r="B31" s="78" t="s">
        <v>37</v>
      </c>
      <c r="C31" s="79">
        <f>C32</f>
        <v>0</v>
      </c>
      <c r="D31" s="11"/>
      <c r="E31" s="67">
        <f t="shared" si="1"/>
        <v>0</v>
      </c>
      <c r="F31" s="11"/>
      <c r="G31" s="67">
        <f t="shared" si="7"/>
        <v>0</v>
      </c>
      <c r="H31" s="11"/>
      <c r="I31" s="67">
        <f t="shared" si="9"/>
        <v>0</v>
      </c>
      <c r="J31" s="11"/>
      <c r="K31" s="67">
        <f t="shared" si="10"/>
        <v>0</v>
      </c>
      <c r="L31" s="81"/>
      <c r="M31" s="67">
        <f t="shared" si="12"/>
        <v>0</v>
      </c>
      <c r="N31" s="81"/>
      <c r="O31" s="67">
        <f t="shared" si="13"/>
        <v>0</v>
      </c>
      <c r="P31" s="20">
        <f t="shared" ref="P31:T32" si="30">P32</f>
        <v>0</v>
      </c>
      <c r="Q31" s="20">
        <f t="shared" si="30"/>
        <v>0</v>
      </c>
      <c r="R31" s="74">
        <f t="shared" si="30"/>
        <v>0</v>
      </c>
      <c r="S31" s="74">
        <f t="shared" si="30"/>
        <v>0</v>
      </c>
      <c r="T31" s="74">
        <f t="shared" si="30"/>
        <v>0</v>
      </c>
    </row>
    <row r="32" spans="1:20" s="9" customFormat="1" ht="30" hidden="1" customHeight="1" x14ac:dyDescent="0.25">
      <c r="A32" s="10" t="s">
        <v>38</v>
      </c>
      <c r="B32" s="78" t="s">
        <v>39</v>
      </c>
      <c r="C32" s="79">
        <f>C33</f>
        <v>0</v>
      </c>
      <c r="D32" s="11"/>
      <c r="E32" s="67">
        <f t="shared" si="1"/>
        <v>0</v>
      </c>
      <c r="F32" s="11"/>
      <c r="G32" s="67">
        <f t="shared" si="7"/>
        <v>0</v>
      </c>
      <c r="H32" s="11"/>
      <c r="I32" s="67">
        <f t="shared" si="9"/>
        <v>0</v>
      </c>
      <c r="J32" s="11"/>
      <c r="K32" s="67">
        <f t="shared" si="10"/>
        <v>0</v>
      </c>
      <c r="L32" s="81"/>
      <c r="M32" s="67">
        <f t="shared" si="12"/>
        <v>0</v>
      </c>
      <c r="N32" s="81"/>
      <c r="O32" s="67">
        <f t="shared" si="13"/>
        <v>0</v>
      </c>
      <c r="P32" s="20">
        <f t="shared" si="30"/>
        <v>0</v>
      </c>
      <c r="Q32" s="20">
        <f t="shared" si="30"/>
        <v>0</v>
      </c>
      <c r="R32" s="74">
        <f t="shared" si="30"/>
        <v>0</v>
      </c>
      <c r="S32" s="74">
        <f t="shared" si="30"/>
        <v>0</v>
      </c>
      <c r="T32" s="74">
        <f t="shared" si="30"/>
        <v>0</v>
      </c>
    </row>
    <row r="33" spans="1:20" s="9" customFormat="1" ht="45" hidden="1" customHeight="1" x14ac:dyDescent="0.25">
      <c r="A33" s="10" t="s">
        <v>40</v>
      </c>
      <c r="B33" s="78" t="s">
        <v>41</v>
      </c>
      <c r="C33" s="79">
        <v>0</v>
      </c>
      <c r="D33" s="11"/>
      <c r="E33" s="67">
        <f t="shared" si="1"/>
        <v>0</v>
      </c>
      <c r="F33" s="11"/>
      <c r="G33" s="67">
        <f t="shared" si="7"/>
        <v>0</v>
      </c>
      <c r="H33" s="11"/>
      <c r="I33" s="67">
        <f t="shared" si="9"/>
        <v>0</v>
      </c>
      <c r="J33" s="11"/>
      <c r="K33" s="67">
        <f t="shared" si="10"/>
        <v>0</v>
      </c>
      <c r="L33" s="81"/>
      <c r="M33" s="67">
        <f t="shared" si="12"/>
        <v>0</v>
      </c>
      <c r="N33" s="81"/>
      <c r="O33" s="67">
        <f t="shared" si="13"/>
        <v>0</v>
      </c>
      <c r="P33" s="20">
        <v>0</v>
      </c>
      <c r="Q33" s="20">
        <v>0</v>
      </c>
      <c r="R33" s="74">
        <v>0</v>
      </c>
      <c r="S33" s="74">
        <v>0</v>
      </c>
      <c r="T33" s="74">
        <v>0</v>
      </c>
    </row>
    <row r="34" spans="1:20" s="9" customFormat="1" ht="30" hidden="1" customHeight="1" x14ac:dyDescent="0.25">
      <c r="A34" s="10" t="s">
        <v>42</v>
      </c>
      <c r="B34" s="78" t="s">
        <v>43</v>
      </c>
      <c r="C34" s="79">
        <f>C35</f>
        <v>0</v>
      </c>
      <c r="D34" s="11"/>
      <c r="E34" s="67">
        <f t="shared" si="1"/>
        <v>0</v>
      </c>
      <c r="F34" s="11"/>
      <c r="G34" s="67">
        <f t="shared" si="7"/>
        <v>0</v>
      </c>
      <c r="H34" s="11"/>
      <c r="I34" s="67">
        <f t="shared" si="9"/>
        <v>0</v>
      </c>
      <c r="J34" s="11"/>
      <c r="K34" s="67">
        <f t="shared" si="10"/>
        <v>0</v>
      </c>
      <c r="L34" s="81"/>
      <c r="M34" s="67">
        <f t="shared" si="12"/>
        <v>0</v>
      </c>
      <c r="N34" s="81"/>
      <c r="O34" s="67">
        <f t="shared" si="13"/>
        <v>0</v>
      </c>
      <c r="P34" s="20">
        <f t="shared" ref="P34:T35" si="31">P35</f>
        <v>0</v>
      </c>
      <c r="Q34" s="20">
        <f t="shared" si="31"/>
        <v>0</v>
      </c>
      <c r="R34" s="74">
        <f t="shared" si="31"/>
        <v>0</v>
      </c>
      <c r="S34" s="74">
        <f t="shared" si="31"/>
        <v>0</v>
      </c>
      <c r="T34" s="74">
        <f t="shared" si="31"/>
        <v>0</v>
      </c>
    </row>
    <row r="35" spans="1:20" s="9" customFormat="1" ht="75" hidden="1" customHeight="1" x14ac:dyDescent="0.25">
      <c r="A35" s="10" t="s">
        <v>44</v>
      </c>
      <c r="B35" s="78" t="s">
        <v>45</v>
      </c>
      <c r="C35" s="79">
        <f>C36</f>
        <v>0</v>
      </c>
      <c r="D35" s="11"/>
      <c r="E35" s="67">
        <f t="shared" si="1"/>
        <v>0</v>
      </c>
      <c r="F35" s="11"/>
      <c r="G35" s="67">
        <f t="shared" si="7"/>
        <v>0</v>
      </c>
      <c r="H35" s="11"/>
      <c r="I35" s="67">
        <f t="shared" si="9"/>
        <v>0</v>
      </c>
      <c r="J35" s="11"/>
      <c r="K35" s="67">
        <f t="shared" si="10"/>
        <v>0</v>
      </c>
      <c r="L35" s="81"/>
      <c r="M35" s="67">
        <f t="shared" si="12"/>
        <v>0</v>
      </c>
      <c r="N35" s="81"/>
      <c r="O35" s="67">
        <f t="shared" si="13"/>
        <v>0</v>
      </c>
      <c r="P35" s="20">
        <f t="shared" si="31"/>
        <v>0</v>
      </c>
      <c r="Q35" s="20">
        <f t="shared" si="31"/>
        <v>0</v>
      </c>
      <c r="R35" s="74">
        <f t="shared" si="31"/>
        <v>0</v>
      </c>
      <c r="S35" s="74">
        <f t="shared" si="31"/>
        <v>0</v>
      </c>
      <c r="T35" s="74">
        <f t="shared" si="31"/>
        <v>0</v>
      </c>
    </row>
    <row r="36" spans="1:20" s="9" customFormat="1" ht="90" hidden="1" customHeight="1" x14ac:dyDescent="0.25">
      <c r="A36" s="10" t="s">
        <v>46</v>
      </c>
      <c r="B36" s="78" t="s">
        <v>47</v>
      </c>
      <c r="C36" s="79">
        <v>0</v>
      </c>
      <c r="D36" s="11"/>
      <c r="E36" s="67">
        <f t="shared" si="1"/>
        <v>0</v>
      </c>
      <c r="F36" s="11"/>
      <c r="G36" s="67">
        <f t="shared" si="7"/>
        <v>0</v>
      </c>
      <c r="H36" s="11"/>
      <c r="I36" s="67">
        <f t="shared" si="9"/>
        <v>0</v>
      </c>
      <c r="J36" s="11"/>
      <c r="K36" s="67">
        <f t="shared" si="10"/>
        <v>0</v>
      </c>
      <c r="L36" s="81"/>
      <c r="M36" s="67">
        <f t="shared" si="12"/>
        <v>0</v>
      </c>
      <c r="N36" s="81"/>
      <c r="O36" s="67">
        <f t="shared" si="13"/>
        <v>0</v>
      </c>
      <c r="P36" s="20">
        <v>0</v>
      </c>
      <c r="Q36" s="20">
        <v>0</v>
      </c>
      <c r="R36" s="74">
        <v>0</v>
      </c>
      <c r="S36" s="74">
        <v>0</v>
      </c>
      <c r="T36" s="74">
        <v>0</v>
      </c>
    </row>
    <row r="37" spans="1:20" s="9" customFormat="1" ht="30" hidden="1" customHeight="1" x14ac:dyDescent="0.25">
      <c r="A37" s="10" t="s">
        <v>48</v>
      </c>
      <c r="B37" s="78" t="s">
        <v>49</v>
      </c>
      <c r="C37" s="79">
        <f>C38+C43</f>
        <v>0</v>
      </c>
      <c r="D37" s="11"/>
      <c r="E37" s="67">
        <f t="shared" si="1"/>
        <v>0</v>
      </c>
      <c r="F37" s="11"/>
      <c r="G37" s="67">
        <f t="shared" si="7"/>
        <v>0</v>
      </c>
      <c r="H37" s="11"/>
      <c r="I37" s="67">
        <f t="shared" si="9"/>
        <v>0</v>
      </c>
      <c r="J37" s="11"/>
      <c r="K37" s="67">
        <f t="shared" si="10"/>
        <v>0</v>
      </c>
      <c r="L37" s="81"/>
      <c r="M37" s="67">
        <f t="shared" si="12"/>
        <v>0</v>
      </c>
      <c r="N37" s="81"/>
      <c r="O37" s="67">
        <f t="shared" si="13"/>
        <v>0</v>
      </c>
      <c r="P37" s="20">
        <f>P38+P43</f>
        <v>0</v>
      </c>
      <c r="Q37" s="20">
        <f>Q38+Q43</f>
        <v>0</v>
      </c>
      <c r="R37" s="74">
        <f>R38+R43</f>
        <v>0</v>
      </c>
      <c r="S37" s="74">
        <f>S38+S43</f>
        <v>0</v>
      </c>
      <c r="T37" s="74">
        <f>T38+T43</f>
        <v>0</v>
      </c>
    </row>
    <row r="38" spans="1:20" s="9" customFormat="1" ht="30" hidden="1" customHeight="1" x14ac:dyDescent="0.25">
      <c r="A38" s="10" t="s">
        <v>50</v>
      </c>
      <c r="B38" s="78" t="s">
        <v>51</v>
      </c>
      <c r="C38" s="79">
        <f>C39+C41</f>
        <v>0</v>
      </c>
      <c r="D38" s="11"/>
      <c r="E38" s="67">
        <f t="shared" si="1"/>
        <v>0</v>
      </c>
      <c r="F38" s="11"/>
      <c r="G38" s="67">
        <f t="shared" si="7"/>
        <v>0</v>
      </c>
      <c r="H38" s="11"/>
      <c r="I38" s="67">
        <f t="shared" si="9"/>
        <v>0</v>
      </c>
      <c r="J38" s="11"/>
      <c r="K38" s="67">
        <f t="shared" si="10"/>
        <v>0</v>
      </c>
      <c r="L38" s="81"/>
      <c r="M38" s="67">
        <f t="shared" si="12"/>
        <v>0</v>
      </c>
      <c r="N38" s="81"/>
      <c r="O38" s="67">
        <f t="shared" si="13"/>
        <v>0</v>
      </c>
      <c r="P38" s="20">
        <f>P39+P41</f>
        <v>0</v>
      </c>
      <c r="Q38" s="20">
        <f>Q39+Q41</f>
        <v>0</v>
      </c>
      <c r="R38" s="74">
        <f>R39+R41</f>
        <v>0</v>
      </c>
      <c r="S38" s="74">
        <f>S39+S41</f>
        <v>0</v>
      </c>
      <c r="T38" s="74">
        <f>T39+T41</f>
        <v>0</v>
      </c>
    </row>
    <row r="39" spans="1:20" s="9" customFormat="1" ht="30" hidden="1" customHeight="1" x14ac:dyDescent="0.25">
      <c r="A39" s="10" t="s">
        <v>52</v>
      </c>
      <c r="B39" s="78" t="s">
        <v>53</v>
      </c>
      <c r="C39" s="79">
        <f>C40</f>
        <v>0</v>
      </c>
      <c r="D39" s="11"/>
      <c r="E39" s="67">
        <f t="shared" si="1"/>
        <v>0</v>
      </c>
      <c r="F39" s="11"/>
      <c r="G39" s="67">
        <f t="shared" si="7"/>
        <v>0</v>
      </c>
      <c r="H39" s="11"/>
      <c r="I39" s="67">
        <f t="shared" si="9"/>
        <v>0</v>
      </c>
      <c r="J39" s="11"/>
      <c r="K39" s="67">
        <f t="shared" si="10"/>
        <v>0</v>
      </c>
      <c r="L39" s="81"/>
      <c r="M39" s="67">
        <f t="shared" si="12"/>
        <v>0</v>
      </c>
      <c r="N39" s="81"/>
      <c r="O39" s="67">
        <f t="shared" si="13"/>
        <v>0</v>
      </c>
      <c r="P39" s="20">
        <f>P40</f>
        <v>0</v>
      </c>
      <c r="Q39" s="20">
        <f>Q40</f>
        <v>0</v>
      </c>
      <c r="R39" s="74">
        <f>R40</f>
        <v>0</v>
      </c>
      <c r="S39" s="74">
        <f>S40</f>
        <v>0</v>
      </c>
      <c r="T39" s="74">
        <f>T40</f>
        <v>0</v>
      </c>
    </row>
    <row r="40" spans="1:20" s="9" customFormat="1" ht="30" hidden="1" customHeight="1" x14ac:dyDescent="0.25">
      <c r="A40" s="10" t="s">
        <v>54</v>
      </c>
      <c r="B40" s="78" t="s">
        <v>55</v>
      </c>
      <c r="C40" s="79">
        <v>0</v>
      </c>
      <c r="D40" s="11"/>
      <c r="E40" s="67">
        <f t="shared" si="1"/>
        <v>0</v>
      </c>
      <c r="F40" s="11"/>
      <c r="G40" s="67">
        <f t="shared" si="7"/>
        <v>0</v>
      </c>
      <c r="H40" s="11"/>
      <c r="I40" s="67">
        <f t="shared" si="9"/>
        <v>0</v>
      </c>
      <c r="J40" s="11"/>
      <c r="K40" s="67">
        <f t="shared" si="10"/>
        <v>0</v>
      </c>
      <c r="L40" s="81"/>
      <c r="M40" s="67">
        <f t="shared" si="12"/>
        <v>0</v>
      </c>
      <c r="N40" s="81"/>
      <c r="O40" s="67">
        <f t="shared" si="13"/>
        <v>0</v>
      </c>
      <c r="P40" s="20">
        <v>0</v>
      </c>
      <c r="Q40" s="20">
        <v>0</v>
      </c>
      <c r="R40" s="74">
        <v>0</v>
      </c>
      <c r="S40" s="74">
        <v>0</v>
      </c>
      <c r="T40" s="74">
        <v>0</v>
      </c>
    </row>
    <row r="41" spans="1:20" s="9" customFormat="1" ht="45" hidden="1" customHeight="1" x14ac:dyDescent="0.25">
      <c r="A41" s="10" t="s">
        <v>56</v>
      </c>
      <c r="B41" s="78" t="s">
        <v>57</v>
      </c>
      <c r="C41" s="79">
        <f>C42</f>
        <v>0</v>
      </c>
      <c r="D41" s="11"/>
      <c r="E41" s="67">
        <f t="shared" si="1"/>
        <v>0</v>
      </c>
      <c r="F41" s="11"/>
      <c r="G41" s="67">
        <f t="shared" si="7"/>
        <v>0</v>
      </c>
      <c r="H41" s="11"/>
      <c r="I41" s="67">
        <f t="shared" si="9"/>
        <v>0</v>
      </c>
      <c r="J41" s="11"/>
      <c r="K41" s="67">
        <f t="shared" si="10"/>
        <v>0</v>
      </c>
      <c r="L41" s="81"/>
      <c r="M41" s="67">
        <f t="shared" si="12"/>
        <v>0</v>
      </c>
      <c r="N41" s="81"/>
      <c r="O41" s="67">
        <f t="shared" si="13"/>
        <v>0</v>
      </c>
      <c r="P41" s="20">
        <f>P42</f>
        <v>0</v>
      </c>
      <c r="Q41" s="20">
        <f>Q42</f>
        <v>0</v>
      </c>
      <c r="R41" s="74">
        <f>R42</f>
        <v>0</v>
      </c>
      <c r="S41" s="74">
        <f>S42</f>
        <v>0</v>
      </c>
      <c r="T41" s="74">
        <f>T42</f>
        <v>0</v>
      </c>
    </row>
    <row r="42" spans="1:20" s="9" customFormat="1" ht="45" hidden="1" customHeight="1" x14ac:dyDescent="0.25">
      <c r="A42" s="10" t="s">
        <v>58</v>
      </c>
      <c r="B42" s="78" t="s">
        <v>59</v>
      </c>
      <c r="C42" s="79">
        <v>0</v>
      </c>
      <c r="D42" s="11"/>
      <c r="E42" s="67">
        <f t="shared" si="1"/>
        <v>0</v>
      </c>
      <c r="F42" s="11"/>
      <c r="G42" s="67">
        <f t="shared" si="7"/>
        <v>0</v>
      </c>
      <c r="H42" s="11"/>
      <c r="I42" s="67">
        <f t="shared" si="9"/>
        <v>0</v>
      </c>
      <c r="J42" s="11"/>
      <c r="K42" s="67">
        <f t="shared" si="10"/>
        <v>0</v>
      </c>
      <c r="L42" s="81"/>
      <c r="M42" s="67">
        <f t="shared" si="12"/>
        <v>0</v>
      </c>
      <c r="N42" s="81"/>
      <c r="O42" s="67">
        <f t="shared" si="13"/>
        <v>0</v>
      </c>
      <c r="P42" s="20">
        <v>0</v>
      </c>
      <c r="Q42" s="20">
        <v>0</v>
      </c>
      <c r="R42" s="74">
        <v>0</v>
      </c>
      <c r="S42" s="74">
        <v>0</v>
      </c>
      <c r="T42" s="74">
        <v>0</v>
      </c>
    </row>
    <row r="43" spans="1:20" s="9" customFormat="1" ht="30" hidden="1" customHeight="1" x14ac:dyDescent="0.25">
      <c r="A43" s="10" t="s">
        <v>60</v>
      </c>
      <c r="B43" s="78" t="s">
        <v>61</v>
      </c>
      <c r="C43" s="79">
        <f>C44</f>
        <v>0</v>
      </c>
      <c r="D43" s="11"/>
      <c r="E43" s="67">
        <f t="shared" si="1"/>
        <v>0</v>
      </c>
      <c r="F43" s="11"/>
      <c r="G43" s="67">
        <f t="shared" si="7"/>
        <v>0</v>
      </c>
      <c r="H43" s="11"/>
      <c r="I43" s="67">
        <f t="shared" si="9"/>
        <v>0</v>
      </c>
      <c r="J43" s="11"/>
      <c r="K43" s="67">
        <f t="shared" si="10"/>
        <v>0</v>
      </c>
      <c r="L43" s="81"/>
      <c r="M43" s="67">
        <f t="shared" si="12"/>
        <v>0</v>
      </c>
      <c r="N43" s="81"/>
      <c r="O43" s="67">
        <f t="shared" si="13"/>
        <v>0</v>
      </c>
      <c r="P43" s="20">
        <f t="shared" ref="P43:T44" si="32">P44</f>
        <v>0</v>
      </c>
      <c r="Q43" s="20">
        <f t="shared" si="32"/>
        <v>0</v>
      </c>
      <c r="R43" s="74">
        <f t="shared" si="32"/>
        <v>0</v>
      </c>
      <c r="S43" s="74">
        <f t="shared" si="32"/>
        <v>0</v>
      </c>
      <c r="T43" s="74">
        <f t="shared" si="32"/>
        <v>0</v>
      </c>
    </row>
    <row r="44" spans="1:20" s="9" customFormat="1" ht="30" hidden="1" customHeight="1" x14ac:dyDescent="0.25">
      <c r="A44" s="10" t="s">
        <v>62</v>
      </c>
      <c r="B44" s="78" t="s">
        <v>63</v>
      </c>
      <c r="C44" s="79">
        <f>C45</f>
        <v>0</v>
      </c>
      <c r="D44" s="11"/>
      <c r="E44" s="67">
        <f t="shared" si="1"/>
        <v>0</v>
      </c>
      <c r="F44" s="11"/>
      <c r="G44" s="67">
        <f t="shared" si="7"/>
        <v>0</v>
      </c>
      <c r="H44" s="11"/>
      <c r="I44" s="67">
        <f t="shared" si="9"/>
        <v>0</v>
      </c>
      <c r="J44" s="11"/>
      <c r="K44" s="67">
        <f t="shared" si="10"/>
        <v>0</v>
      </c>
      <c r="L44" s="81"/>
      <c r="M44" s="67">
        <f t="shared" si="12"/>
        <v>0</v>
      </c>
      <c r="N44" s="81"/>
      <c r="O44" s="67">
        <f t="shared" si="13"/>
        <v>0</v>
      </c>
      <c r="P44" s="20">
        <f t="shared" si="32"/>
        <v>0</v>
      </c>
      <c r="Q44" s="20">
        <f t="shared" si="32"/>
        <v>0</v>
      </c>
      <c r="R44" s="74">
        <f t="shared" si="32"/>
        <v>0</v>
      </c>
      <c r="S44" s="74">
        <f t="shared" si="32"/>
        <v>0</v>
      </c>
      <c r="T44" s="74">
        <f t="shared" si="32"/>
        <v>0</v>
      </c>
    </row>
    <row r="45" spans="1:20" s="9" customFormat="1" ht="45" hidden="1" customHeight="1" x14ac:dyDescent="0.25">
      <c r="A45" s="10" t="s">
        <v>64</v>
      </c>
      <c r="B45" s="78" t="s">
        <v>65</v>
      </c>
      <c r="C45" s="79">
        <v>0</v>
      </c>
      <c r="D45" s="11"/>
      <c r="E45" s="67">
        <f t="shared" si="1"/>
        <v>0</v>
      </c>
      <c r="F45" s="11"/>
      <c r="G45" s="67">
        <f t="shared" si="7"/>
        <v>0</v>
      </c>
      <c r="H45" s="11"/>
      <c r="I45" s="67">
        <f t="shared" si="9"/>
        <v>0</v>
      </c>
      <c r="J45" s="11"/>
      <c r="K45" s="67">
        <f t="shared" si="10"/>
        <v>0</v>
      </c>
      <c r="L45" s="81"/>
      <c r="M45" s="67">
        <f t="shared" si="12"/>
        <v>0</v>
      </c>
      <c r="N45" s="81"/>
      <c r="O45" s="67">
        <f t="shared" si="13"/>
        <v>0</v>
      </c>
      <c r="P45" s="20">
        <v>0</v>
      </c>
      <c r="Q45" s="20">
        <v>0</v>
      </c>
      <c r="R45" s="74">
        <v>0</v>
      </c>
      <c r="S45" s="74">
        <v>0</v>
      </c>
      <c r="T45" s="74">
        <v>0</v>
      </c>
    </row>
    <row r="46" spans="1:20" s="9" customFormat="1" ht="15" hidden="1" customHeight="1" x14ac:dyDescent="0.25">
      <c r="A46" s="10" t="s">
        <v>66</v>
      </c>
      <c r="B46" s="78" t="s">
        <v>67</v>
      </c>
      <c r="C46" s="79">
        <v>0</v>
      </c>
      <c r="D46" s="11"/>
      <c r="E46" s="67">
        <f t="shared" si="1"/>
        <v>0</v>
      </c>
      <c r="F46" s="11"/>
      <c r="G46" s="67">
        <f t="shared" si="7"/>
        <v>0</v>
      </c>
      <c r="H46" s="11"/>
      <c r="I46" s="67">
        <f t="shared" si="9"/>
        <v>0</v>
      </c>
      <c r="J46" s="11"/>
      <c r="K46" s="67">
        <f t="shared" si="10"/>
        <v>0</v>
      </c>
      <c r="L46" s="81"/>
      <c r="M46" s="67">
        <f t="shared" si="12"/>
        <v>0</v>
      </c>
      <c r="N46" s="81"/>
      <c r="O46" s="67">
        <f t="shared" si="13"/>
        <v>0</v>
      </c>
      <c r="P46" s="20">
        <v>0</v>
      </c>
      <c r="Q46" s="20">
        <v>0</v>
      </c>
      <c r="R46" s="74">
        <v>0</v>
      </c>
      <c r="S46" s="74">
        <v>0</v>
      </c>
      <c r="T46" s="74">
        <v>0</v>
      </c>
    </row>
    <row r="47" spans="1:20" s="9" customFormat="1" ht="30" hidden="1" customHeight="1" x14ac:dyDescent="0.25">
      <c r="A47" s="10" t="s">
        <v>68</v>
      </c>
      <c r="B47" s="78" t="s">
        <v>69</v>
      </c>
      <c r="C47" s="79">
        <v>0</v>
      </c>
      <c r="D47" s="11"/>
      <c r="E47" s="67">
        <f t="shared" si="1"/>
        <v>0</v>
      </c>
      <c r="F47" s="11"/>
      <c r="G47" s="67">
        <f t="shared" si="7"/>
        <v>0</v>
      </c>
      <c r="H47" s="11"/>
      <c r="I47" s="67">
        <f t="shared" si="9"/>
        <v>0</v>
      </c>
      <c r="J47" s="11"/>
      <c r="K47" s="67">
        <f t="shared" si="10"/>
        <v>0</v>
      </c>
      <c r="L47" s="81"/>
      <c r="M47" s="67">
        <f t="shared" si="12"/>
        <v>0</v>
      </c>
      <c r="N47" s="81"/>
      <c r="O47" s="67">
        <f t="shared" si="13"/>
        <v>0</v>
      </c>
      <c r="P47" s="20">
        <v>0</v>
      </c>
      <c r="Q47" s="20">
        <v>0</v>
      </c>
      <c r="R47" s="74">
        <v>0</v>
      </c>
      <c r="S47" s="74">
        <v>0</v>
      </c>
      <c r="T47" s="74">
        <v>0</v>
      </c>
    </row>
    <row r="48" spans="1:20" s="9" customFormat="1" ht="30" hidden="1" customHeight="1" x14ac:dyDescent="0.25">
      <c r="A48" s="10" t="s">
        <v>70</v>
      </c>
      <c r="B48" s="78" t="s">
        <v>71</v>
      </c>
      <c r="C48" s="79">
        <v>0</v>
      </c>
      <c r="D48" s="11"/>
      <c r="E48" s="67">
        <f t="shared" si="1"/>
        <v>0</v>
      </c>
      <c r="F48" s="11"/>
      <c r="G48" s="67">
        <f t="shared" si="7"/>
        <v>0</v>
      </c>
      <c r="H48" s="11"/>
      <c r="I48" s="67">
        <f t="shared" si="9"/>
        <v>0</v>
      </c>
      <c r="J48" s="11"/>
      <c r="K48" s="67">
        <f t="shared" si="10"/>
        <v>0</v>
      </c>
      <c r="L48" s="81"/>
      <c r="M48" s="67">
        <f t="shared" si="12"/>
        <v>0</v>
      </c>
      <c r="N48" s="81"/>
      <c r="O48" s="67">
        <f t="shared" si="13"/>
        <v>0</v>
      </c>
      <c r="P48" s="20">
        <v>0</v>
      </c>
      <c r="Q48" s="20">
        <v>0</v>
      </c>
      <c r="R48" s="74">
        <v>0</v>
      </c>
      <c r="S48" s="74">
        <v>0</v>
      </c>
      <c r="T48" s="74">
        <v>0</v>
      </c>
    </row>
    <row r="49" spans="1:20" s="9" customFormat="1" ht="28.5" x14ac:dyDescent="0.25">
      <c r="A49" s="8" t="s">
        <v>72</v>
      </c>
      <c r="B49" s="76" t="s">
        <v>73</v>
      </c>
      <c r="C49" s="77">
        <f>SUM(C50+C57)</f>
        <v>0</v>
      </c>
      <c r="D49" s="77">
        <f t="shared" ref="D49" si="33">SUM(D50+D57)</f>
        <v>0</v>
      </c>
      <c r="E49" s="67">
        <f t="shared" si="1"/>
        <v>0</v>
      </c>
      <c r="F49" s="77">
        <f t="shared" ref="F49" si="34">SUM(F50+F57)</f>
        <v>0</v>
      </c>
      <c r="G49" s="67">
        <f t="shared" si="7"/>
        <v>0</v>
      </c>
      <c r="H49" s="77">
        <f t="shared" ref="H49:J49" si="35">SUM(H50+H57)</f>
        <v>0</v>
      </c>
      <c r="I49" s="67">
        <f t="shared" si="9"/>
        <v>0</v>
      </c>
      <c r="J49" s="77">
        <f t="shared" si="35"/>
        <v>0</v>
      </c>
      <c r="K49" s="67">
        <f t="shared" si="10"/>
        <v>0</v>
      </c>
      <c r="L49" s="77">
        <f t="shared" ref="L49:N49" si="36">SUM(L50+L57)</f>
        <v>0</v>
      </c>
      <c r="M49" s="67">
        <f t="shared" si="12"/>
        <v>0</v>
      </c>
      <c r="N49" s="77">
        <f t="shared" si="36"/>
        <v>0</v>
      </c>
      <c r="O49" s="67">
        <f t="shared" si="13"/>
        <v>0</v>
      </c>
      <c r="P49" s="19">
        <f>SUM(P50+P57)</f>
        <v>0</v>
      </c>
      <c r="Q49" s="19">
        <f>SUM(Q50+Q57)</f>
        <v>-9.3132257461547852E-10</v>
      </c>
      <c r="R49" s="64">
        <f>SUM(R50+R57)</f>
        <v>0</v>
      </c>
      <c r="S49" s="64">
        <f>SUM(S50+S57)</f>
        <v>0</v>
      </c>
      <c r="T49" s="64">
        <f>SUM(T50+T57)</f>
        <v>0</v>
      </c>
    </row>
    <row r="50" spans="1:20" s="9" customFormat="1" x14ac:dyDescent="0.25">
      <c r="A50" s="10" t="s">
        <v>74</v>
      </c>
      <c r="B50" s="78" t="s">
        <v>75</v>
      </c>
      <c r="C50" s="79">
        <f>C54+C51</f>
        <v>-3379739.2</v>
      </c>
      <c r="D50" s="79">
        <f t="shared" ref="D50" si="37">D54+D51</f>
        <v>0</v>
      </c>
      <c r="E50" s="67">
        <f t="shared" si="1"/>
        <v>-3379739.2</v>
      </c>
      <c r="F50" s="79">
        <f t="shared" ref="F50" si="38">F54+F51</f>
        <v>0</v>
      </c>
      <c r="G50" s="67">
        <f t="shared" si="7"/>
        <v>-3379739.2</v>
      </c>
      <c r="H50" s="79">
        <f t="shared" ref="H50:J50" si="39">H54+H51</f>
        <v>0</v>
      </c>
      <c r="I50" s="67">
        <f t="shared" si="9"/>
        <v>-3379739.2</v>
      </c>
      <c r="J50" s="79">
        <f t="shared" si="39"/>
        <v>0</v>
      </c>
      <c r="K50" s="67">
        <f t="shared" si="10"/>
        <v>-3379739.2</v>
      </c>
      <c r="L50" s="79">
        <f t="shared" ref="L50:N50" si="40">L54+L51</f>
        <v>0</v>
      </c>
      <c r="M50" s="67">
        <f t="shared" si="12"/>
        <v>-3379739.2</v>
      </c>
      <c r="N50" s="79">
        <f t="shared" si="40"/>
        <v>0</v>
      </c>
      <c r="O50" s="67">
        <f t="shared" si="13"/>
        <v>-3379739.2</v>
      </c>
      <c r="P50" s="20">
        <f>P54+P51</f>
        <v>-4987958.3</v>
      </c>
      <c r="Q50" s="20">
        <f>Q54+Q51</f>
        <v>-5315129.0000000009</v>
      </c>
      <c r="R50" s="74">
        <f>R54+R51</f>
        <v>-3701938.7</v>
      </c>
      <c r="S50" s="74">
        <f>S54+S51</f>
        <v>-3726407.6</v>
      </c>
      <c r="T50" s="74">
        <f>T54+T51</f>
        <v>-3757993.7</v>
      </c>
    </row>
    <row r="51" spans="1:20" s="9" customFormat="1" x14ac:dyDescent="0.25">
      <c r="A51" s="10" t="s">
        <v>76</v>
      </c>
      <c r="B51" s="78" t="s">
        <v>77</v>
      </c>
      <c r="C51" s="79">
        <f>C52</f>
        <v>0</v>
      </c>
      <c r="D51" s="79">
        <f t="shared" ref="D51:N52" si="41">D52</f>
        <v>0</v>
      </c>
      <c r="E51" s="67">
        <f t="shared" si="1"/>
        <v>0</v>
      </c>
      <c r="F51" s="79">
        <f t="shared" si="41"/>
        <v>0</v>
      </c>
      <c r="G51" s="67">
        <f t="shared" si="7"/>
        <v>0</v>
      </c>
      <c r="H51" s="79">
        <f t="shared" si="41"/>
        <v>0</v>
      </c>
      <c r="I51" s="67">
        <f t="shared" si="9"/>
        <v>0</v>
      </c>
      <c r="J51" s="79">
        <f t="shared" si="41"/>
        <v>0</v>
      </c>
      <c r="K51" s="67">
        <f t="shared" si="10"/>
        <v>0</v>
      </c>
      <c r="L51" s="79">
        <f t="shared" si="41"/>
        <v>0</v>
      </c>
      <c r="M51" s="67">
        <f t="shared" si="12"/>
        <v>0</v>
      </c>
      <c r="N51" s="79">
        <f t="shared" si="41"/>
        <v>0</v>
      </c>
      <c r="O51" s="67">
        <f t="shared" si="13"/>
        <v>0</v>
      </c>
      <c r="P51" s="20">
        <f t="shared" ref="P51:T52" si="42">P52</f>
        <v>0</v>
      </c>
      <c r="Q51" s="20">
        <f t="shared" si="42"/>
        <v>0</v>
      </c>
      <c r="R51" s="74">
        <f t="shared" si="42"/>
        <v>0</v>
      </c>
      <c r="S51" s="74">
        <f t="shared" si="42"/>
        <v>0</v>
      </c>
      <c r="T51" s="74">
        <f t="shared" si="42"/>
        <v>0</v>
      </c>
    </row>
    <row r="52" spans="1:20" s="9" customFormat="1" ht="30" x14ac:dyDescent="0.25">
      <c r="A52" s="10" t="s">
        <v>78</v>
      </c>
      <c r="B52" s="78" t="s">
        <v>79</v>
      </c>
      <c r="C52" s="79">
        <f>C53</f>
        <v>0</v>
      </c>
      <c r="D52" s="79">
        <f t="shared" si="41"/>
        <v>0</v>
      </c>
      <c r="E52" s="67">
        <f t="shared" si="1"/>
        <v>0</v>
      </c>
      <c r="F52" s="79">
        <f t="shared" si="41"/>
        <v>0</v>
      </c>
      <c r="G52" s="67">
        <f t="shared" si="7"/>
        <v>0</v>
      </c>
      <c r="H52" s="79">
        <f t="shared" si="41"/>
        <v>0</v>
      </c>
      <c r="I52" s="67">
        <f t="shared" si="9"/>
        <v>0</v>
      </c>
      <c r="J52" s="79">
        <f t="shared" si="41"/>
        <v>0</v>
      </c>
      <c r="K52" s="67">
        <f t="shared" si="10"/>
        <v>0</v>
      </c>
      <c r="L52" s="79">
        <f t="shared" si="41"/>
        <v>0</v>
      </c>
      <c r="M52" s="67">
        <f t="shared" si="12"/>
        <v>0</v>
      </c>
      <c r="N52" s="79">
        <f t="shared" si="41"/>
        <v>0</v>
      </c>
      <c r="O52" s="67">
        <f t="shared" si="13"/>
        <v>0</v>
      </c>
      <c r="P52" s="20">
        <f t="shared" si="42"/>
        <v>0</v>
      </c>
      <c r="Q52" s="20">
        <f t="shared" si="42"/>
        <v>0</v>
      </c>
      <c r="R52" s="74">
        <f t="shared" si="42"/>
        <v>0</v>
      </c>
      <c r="S52" s="74">
        <f t="shared" si="42"/>
        <v>0</v>
      </c>
      <c r="T52" s="74">
        <f t="shared" si="42"/>
        <v>0</v>
      </c>
    </row>
    <row r="53" spans="1:20" s="9" customFormat="1" ht="30" x14ac:dyDescent="0.25">
      <c r="A53" s="10" t="s">
        <v>80</v>
      </c>
      <c r="B53" s="78" t="s">
        <v>81</v>
      </c>
      <c r="C53" s="79">
        <v>0</v>
      </c>
      <c r="D53" s="11"/>
      <c r="E53" s="67">
        <f t="shared" si="1"/>
        <v>0</v>
      </c>
      <c r="F53" s="11"/>
      <c r="G53" s="67">
        <f t="shared" si="7"/>
        <v>0</v>
      </c>
      <c r="H53" s="11"/>
      <c r="I53" s="67">
        <f t="shared" si="9"/>
        <v>0</v>
      </c>
      <c r="J53" s="11"/>
      <c r="K53" s="67">
        <f t="shared" si="10"/>
        <v>0</v>
      </c>
      <c r="L53" s="81"/>
      <c r="M53" s="67">
        <f t="shared" si="12"/>
        <v>0</v>
      </c>
      <c r="N53" s="81"/>
      <c r="O53" s="67">
        <f t="shared" si="13"/>
        <v>0</v>
      </c>
      <c r="P53" s="20">
        <v>0</v>
      </c>
      <c r="Q53" s="20">
        <v>0</v>
      </c>
      <c r="R53" s="74">
        <v>0</v>
      </c>
      <c r="S53" s="74">
        <v>0</v>
      </c>
      <c r="T53" s="74">
        <v>0</v>
      </c>
    </row>
    <row r="54" spans="1:20" s="9" customFormat="1" x14ac:dyDescent="0.25">
      <c r="A54" s="10" t="s">
        <v>82</v>
      </c>
      <c r="B54" s="78" t="s">
        <v>108</v>
      </c>
      <c r="C54" s="79">
        <f>C55</f>
        <v>-3379739.2</v>
      </c>
      <c r="D54" s="82">
        <f t="shared" ref="D54:N55" si="43">D55</f>
        <v>0</v>
      </c>
      <c r="E54" s="67">
        <f t="shared" si="1"/>
        <v>-3379739.2</v>
      </c>
      <c r="F54" s="82">
        <f t="shared" si="43"/>
        <v>0</v>
      </c>
      <c r="G54" s="67">
        <f t="shared" si="7"/>
        <v>-3379739.2</v>
      </c>
      <c r="H54" s="82">
        <f t="shared" si="43"/>
        <v>0</v>
      </c>
      <c r="I54" s="67">
        <f t="shared" si="9"/>
        <v>-3379739.2</v>
      </c>
      <c r="J54" s="82">
        <f t="shared" si="43"/>
        <v>0</v>
      </c>
      <c r="K54" s="67">
        <f t="shared" si="10"/>
        <v>-3379739.2</v>
      </c>
      <c r="L54" s="79">
        <f t="shared" si="43"/>
        <v>0</v>
      </c>
      <c r="M54" s="67">
        <f t="shared" si="12"/>
        <v>-3379739.2</v>
      </c>
      <c r="N54" s="79">
        <f t="shared" si="43"/>
        <v>0</v>
      </c>
      <c r="O54" s="67">
        <f t="shared" si="13"/>
        <v>-3379739.2</v>
      </c>
      <c r="P54" s="20">
        <f t="shared" ref="P54:T55" si="44">P55</f>
        <v>-4987958.3</v>
      </c>
      <c r="Q54" s="20">
        <f t="shared" si="44"/>
        <v>-5315129.0000000009</v>
      </c>
      <c r="R54" s="74">
        <f t="shared" si="44"/>
        <v>-3701938.7</v>
      </c>
      <c r="S54" s="74">
        <f t="shared" si="44"/>
        <v>-3726407.6</v>
      </c>
      <c r="T54" s="74">
        <f t="shared" si="44"/>
        <v>-3757993.7</v>
      </c>
    </row>
    <row r="55" spans="1:20" s="9" customFormat="1" x14ac:dyDescent="0.25">
      <c r="A55" s="10" t="s">
        <v>83</v>
      </c>
      <c r="B55" s="78" t="s">
        <v>109</v>
      </c>
      <c r="C55" s="79">
        <f>C56</f>
        <v>-3379739.2</v>
      </c>
      <c r="D55" s="82">
        <f t="shared" si="43"/>
        <v>0</v>
      </c>
      <c r="E55" s="67">
        <f t="shared" si="1"/>
        <v>-3379739.2</v>
      </c>
      <c r="F55" s="82">
        <f t="shared" si="43"/>
        <v>0</v>
      </c>
      <c r="G55" s="67">
        <f t="shared" si="7"/>
        <v>-3379739.2</v>
      </c>
      <c r="H55" s="82">
        <f t="shared" si="43"/>
        <v>0</v>
      </c>
      <c r="I55" s="67">
        <f t="shared" si="9"/>
        <v>-3379739.2</v>
      </c>
      <c r="J55" s="82">
        <f t="shared" si="43"/>
        <v>0</v>
      </c>
      <c r="K55" s="67">
        <f t="shared" si="10"/>
        <v>-3379739.2</v>
      </c>
      <c r="L55" s="79">
        <f t="shared" si="43"/>
        <v>0</v>
      </c>
      <c r="M55" s="67">
        <f t="shared" si="12"/>
        <v>-3379739.2</v>
      </c>
      <c r="N55" s="79">
        <f t="shared" si="43"/>
        <v>0</v>
      </c>
      <c r="O55" s="67">
        <f t="shared" si="13"/>
        <v>-3379739.2</v>
      </c>
      <c r="P55" s="20">
        <f t="shared" si="44"/>
        <v>-4987958.3</v>
      </c>
      <c r="Q55" s="20">
        <f t="shared" si="44"/>
        <v>-5315129.0000000009</v>
      </c>
      <c r="R55" s="74">
        <f t="shared" si="44"/>
        <v>-3701938.7</v>
      </c>
      <c r="S55" s="74">
        <f t="shared" si="44"/>
        <v>-3726407.6</v>
      </c>
      <c r="T55" s="74">
        <f t="shared" si="44"/>
        <v>-3757993.7</v>
      </c>
    </row>
    <row r="56" spans="1:20" s="9" customFormat="1" ht="30" x14ac:dyDescent="0.25">
      <c r="A56" s="10" t="s">
        <v>84</v>
      </c>
      <c r="B56" s="78" t="s">
        <v>110</v>
      </c>
      <c r="C56" s="79">
        <v>-3379739.2</v>
      </c>
      <c r="D56" s="80"/>
      <c r="E56" s="67">
        <f t="shared" si="1"/>
        <v>-3379739.2</v>
      </c>
      <c r="F56" s="80"/>
      <c r="G56" s="67">
        <f t="shared" si="7"/>
        <v>-3379739.2</v>
      </c>
      <c r="H56" s="80"/>
      <c r="I56" s="67">
        <f t="shared" si="9"/>
        <v>-3379739.2</v>
      </c>
      <c r="J56" s="80"/>
      <c r="K56" s="67">
        <f t="shared" si="10"/>
        <v>-3379739.2</v>
      </c>
      <c r="L56" s="81"/>
      <c r="M56" s="67">
        <f t="shared" si="12"/>
        <v>-3379739.2</v>
      </c>
      <c r="N56" s="81"/>
      <c r="O56" s="67">
        <f t="shared" si="13"/>
        <v>-3379739.2</v>
      </c>
      <c r="P56" s="20">
        <f>-4809218.6-178739.7</f>
        <v>-4987958.3</v>
      </c>
      <c r="Q56" s="20">
        <f>-4961740.4-259092.4-94296.2</f>
        <v>-5315129.0000000009</v>
      </c>
      <c r="R56" s="74">
        <v>-3701938.7</v>
      </c>
      <c r="S56" s="74">
        <v>-3726407.6</v>
      </c>
      <c r="T56" s="74">
        <v>-3757993.7</v>
      </c>
    </row>
    <row r="57" spans="1:20" s="9" customFormat="1" x14ac:dyDescent="0.25">
      <c r="A57" s="10" t="s">
        <v>85</v>
      </c>
      <c r="B57" s="78" t="s">
        <v>86</v>
      </c>
      <c r="C57" s="79">
        <f>C58+C61</f>
        <v>3379739.2</v>
      </c>
      <c r="D57" s="82">
        <f>SUM(D558+D61)</f>
        <v>0</v>
      </c>
      <c r="E57" s="67">
        <f t="shared" si="1"/>
        <v>3379739.2</v>
      </c>
      <c r="F57" s="82">
        <f>SUM(F558+F61)</f>
        <v>0</v>
      </c>
      <c r="G57" s="67">
        <f t="shared" si="7"/>
        <v>3379739.2</v>
      </c>
      <c r="H57" s="82">
        <f>SUM(H558+H61)</f>
        <v>0</v>
      </c>
      <c r="I57" s="67">
        <f t="shared" si="9"/>
        <v>3379739.2</v>
      </c>
      <c r="J57" s="82">
        <f>SUM(J558+J61)</f>
        <v>0</v>
      </c>
      <c r="K57" s="67">
        <f t="shared" si="10"/>
        <v>3379739.2</v>
      </c>
      <c r="L57" s="79">
        <f>SUM(L558+L61)</f>
        <v>0</v>
      </c>
      <c r="M57" s="67">
        <f t="shared" si="12"/>
        <v>3379739.2</v>
      </c>
      <c r="N57" s="79">
        <f>SUM(N558+N61)</f>
        <v>0</v>
      </c>
      <c r="O57" s="67">
        <f t="shared" si="13"/>
        <v>3379739.2</v>
      </c>
      <c r="P57" s="20">
        <f>P58+P61</f>
        <v>4987958.3</v>
      </c>
      <c r="Q57" s="20">
        <f>Q58+Q61</f>
        <v>5315129</v>
      </c>
      <c r="R57" s="74">
        <f>R58+R61</f>
        <v>3701938.7</v>
      </c>
      <c r="S57" s="74">
        <f>S58+S61</f>
        <v>3726407.6</v>
      </c>
      <c r="T57" s="74">
        <f>T58+T61</f>
        <v>3757993.7</v>
      </c>
    </row>
    <row r="58" spans="1:20" s="9" customFormat="1" x14ac:dyDescent="0.25">
      <c r="A58" s="10" t="s">
        <v>87</v>
      </c>
      <c r="B58" s="78" t="s">
        <v>88</v>
      </c>
      <c r="C58" s="79">
        <f>C59</f>
        <v>0</v>
      </c>
      <c r="D58" s="82">
        <f t="shared" ref="D58:N59" si="45">D59</f>
        <v>0</v>
      </c>
      <c r="E58" s="67">
        <f t="shared" si="1"/>
        <v>0</v>
      </c>
      <c r="F58" s="82">
        <f t="shared" si="45"/>
        <v>0</v>
      </c>
      <c r="G58" s="67">
        <f t="shared" si="7"/>
        <v>0</v>
      </c>
      <c r="H58" s="82">
        <f t="shared" si="45"/>
        <v>0</v>
      </c>
      <c r="I58" s="67">
        <f t="shared" si="9"/>
        <v>0</v>
      </c>
      <c r="J58" s="82">
        <f t="shared" si="45"/>
        <v>0</v>
      </c>
      <c r="K58" s="67">
        <f t="shared" si="10"/>
        <v>0</v>
      </c>
      <c r="L58" s="79">
        <f t="shared" si="45"/>
        <v>0</v>
      </c>
      <c r="M58" s="67">
        <f t="shared" si="12"/>
        <v>0</v>
      </c>
      <c r="N58" s="79">
        <f t="shared" si="45"/>
        <v>0</v>
      </c>
      <c r="O58" s="67">
        <f t="shared" si="13"/>
        <v>0</v>
      </c>
      <c r="P58" s="20">
        <f t="shared" ref="P58:T59" si="46">P59</f>
        <v>4987958.3</v>
      </c>
      <c r="Q58" s="20">
        <f t="shared" si="46"/>
        <v>5315129</v>
      </c>
      <c r="R58" s="74">
        <f t="shared" si="46"/>
        <v>0</v>
      </c>
      <c r="S58" s="74">
        <f t="shared" si="46"/>
        <v>0</v>
      </c>
      <c r="T58" s="74">
        <f t="shared" si="46"/>
        <v>0</v>
      </c>
    </row>
    <row r="59" spans="1:20" s="9" customFormat="1" x14ac:dyDescent="0.25">
      <c r="A59" s="10" t="s">
        <v>89</v>
      </c>
      <c r="B59" s="78" t="s">
        <v>90</v>
      </c>
      <c r="C59" s="79">
        <f>C60</f>
        <v>0</v>
      </c>
      <c r="D59" s="79">
        <f t="shared" si="45"/>
        <v>0</v>
      </c>
      <c r="E59" s="67">
        <f t="shared" si="1"/>
        <v>0</v>
      </c>
      <c r="F59" s="79">
        <f t="shared" si="45"/>
        <v>0</v>
      </c>
      <c r="G59" s="67">
        <f t="shared" si="7"/>
        <v>0</v>
      </c>
      <c r="H59" s="79">
        <f t="shared" si="45"/>
        <v>0</v>
      </c>
      <c r="I59" s="67">
        <f t="shared" si="9"/>
        <v>0</v>
      </c>
      <c r="J59" s="79">
        <f t="shared" si="45"/>
        <v>0</v>
      </c>
      <c r="K59" s="67">
        <f t="shared" si="10"/>
        <v>0</v>
      </c>
      <c r="L59" s="79">
        <f t="shared" si="45"/>
        <v>0</v>
      </c>
      <c r="M59" s="67">
        <f t="shared" si="12"/>
        <v>0</v>
      </c>
      <c r="N59" s="79">
        <f t="shared" si="45"/>
        <v>0</v>
      </c>
      <c r="O59" s="67">
        <f t="shared" si="13"/>
        <v>0</v>
      </c>
      <c r="P59" s="20">
        <f t="shared" si="46"/>
        <v>4987958.3</v>
      </c>
      <c r="Q59" s="20">
        <f t="shared" si="46"/>
        <v>5315129</v>
      </c>
      <c r="R59" s="74">
        <f t="shared" si="46"/>
        <v>0</v>
      </c>
      <c r="S59" s="74">
        <f t="shared" si="46"/>
        <v>0</v>
      </c>
      <c r="T59" s="74">
        <f t="shared" si="46"/>
        <v>0</v>
      </c>
    </row>
    <row r="60" spans="1:20" s="9" customFormat="1" ht="30" x14ac:dyDescent="0.25">
      <c r="A60" s="10" t="s">
        <v>91</v>
      </c>
      <c r="B60" s="78" t="s">
        <v>92</v>
      </c>
      <c r="C60" s="79">
        <v>0</v>
      </c>
      <c r="D60" s="11"/>
      <c r="E60" s="67">
        <f t="shared" si="1"/>
        <v>0</v>
      </c>
      <c r="F60" s="11"/>
      <c r="G60" s="67">
        <f t="shared" si="7"/>
        <v>0</v>
      </c>
      <c r="H60" s="11"/>
      <c r="I60" s="67">
        <f t="shared" si="9"/>
        <v>0</v>
      </c>
      <c r="J60" s="11"/>
      <c r="K60" s="67">
        <f t="shared" si="10"/>
        <v>0</v>
      </c>
      <c r="L60" s="81"/>
      <c r="M60" s="67">
        <f t="shared" si="12"/>
        <v>0</v>
      </c>
      <c r="N60" s="81"/>
      <c r="O60" s="67">
        <f t="shared" si="13"/>
        <v>0</v>
      </c>
      <c r="P60" s="20">
        <f>4937958.3+50000</f>
        <v>4987958.3</v>
      </c>
      <c r="Q60" s="20">
        <f>5092093.1+128739.7+94296.2</f>
        <v>5315129</v>
      </c>
      <c r="R60" s="74">
        <v>0</v>
      </c>
      <c r="S60" s="74">
        <v>0</v>
      </c>
      <c r="T60" s="74">
        <v>0</v>
      </c>
    </row>
    <row r="61" spans="1:20" s="9" customFormat="1" x14ac:dyDescent="0.25">
      <c r="A61" s="10" t="s">
        <v>93</v>
      </c>
      <c r="B61" s="78" t="s">
        <v>94</v>
      </c>
      <c r="C61" s="79">
        <f>C62-C64</f>
        <v>3379739.2</v>
      </c>
      <c r="D61" s="79">
        <f t="shared" ref="D61" si="47">D62-D64</f>
        <v>0</v>
      </c>
      <c r="E61" s="67">
        <f t="shared" si="1"/>
        <v>3379739.2</v>
      </c>
      <c r="F61" s="79">
        <f t="shared" ref="F61" si="48">F62-F64</f>
        <v>0</v>
      </c>
      <c r="G61" s="67">
        <f t="shared" si="7"/>
        <v>3379739.2</v>
      </c>
      <c r="H61" s="79">
        <f t="shared" ref="H61:J61" si="49">H62-H64</f>
        <v>0</v>
      </c>
      <c r="I61" s="67">
        <f t="shared" si="9"/>
        <v>3379739.2</v>
      </c>
      <c r="J61" s="79">
        <f t="shared" si="49"/>
        <v>0</v>
      </c>
      <c r="K61" s="67">
        <f t="shared" si="10"/>
        <v>3379739.2</v>
      </c>
      <c r="L61" s="79">
        <f t="shared" ref="L61:N61" si="50">L62-L64</f>
        <v>0</v>
      </c>
      <c r="M61" s="67">
        <f t="shared" si="12"/>
        <v>3379739.2</v>
      </c>
      <c r="N61" s="79">
        <f t="shared" si="50"/>
        <v>0</v>
      </c>
      <c r="O61" s="67">
        <f t="shared" si="13"/>
        <v>3379739.2</v>
      </c>
      <c r="P61" s="20">
        <f>SUM(P63+P65)</f>
        <v>0</v>
      </c>
      <c r="Q61" s="20">
        <f>Q62-Q64</f>
        <v>0</v>
      </c>
      <c r="R61" s="74">
        <f>R62-R64</f>
        <v>3701938.7</v>
      </c>
      <c r="S61" s="74">
        <f>S62-S64</f>
        <v>3726407.6</v>
      </c>
      <c r="T61" s="74">
        <f>T62-T64</f>
        <v>3757993.7</v>
      </c>
    </row>
    <row r="62" spans="1:20" s="9" customFormat="1" x14ac:dyDescent="0.25">
      <c r="A62" s="10" t="s">
        <v>95</v>
      </c>
      <c r="B62" s="78" t="s">
        <v>111</v>
      </c>
      <c r="C62" s="79">
        <f>SUM(C63)</f>
        <v>3379739.2</v>
      </c>
      <c r="D62" s="79">
        <f t="shared" ref="D62:N62" si="51">SUM(D63)</f>
        <v>0</v>
      </c>
      <c r="E62" s="67">
        <f t="shared" si="1"/>
        <v>3379739.2</v>
      </c>
      <c r="F62" s="79">
        <f t="shared" si="51"/>
        <v>0</v>
      </c>
      <c r="G62" s="67">
        <f t="shared" si="7"/>
        <v>3379739.2</v>
      </c>
      <c r="H62" s="79">
        <f t="shared" si="51"/>
        <v>0</v>
      </c>
      <c r="I62" s="67">
        <f t="shared" si="9"/>
        <v>3379739.2</v>
      </c>
      <c r="J62" s="79">
        <f t="shared" si="51"/>
        <v>0</v>
      </c>
      <c r="K62" s="67">
        <f t="shared" si="10"/>
        <v>3379739.2</v>
      </c>
      <c r="L62" s="79">
        <f t="shared" si="51"/>
        <v>0</v>
      </c>
      <c r="M62" s="67">
        <f t="shared" si="12"/>
        <v>3379739.2</v>
      </c>
      <c r="N62" s="79">
        <f t="shared" si="51"/>
        <v>0</v>
      </c>
      <c r="O62" s="67">
        <f t="shared" si="13"/>
        <v>3379739.2</v>
      </c>
      <c r="P62" s="20">
        <f>SUM(P63)</f>
        <v>0</v>
      </c>
      <c r="Q62" s="20">
        <f>SUM(Q63)</f>
        <v>0</v>
      </c>
      <c r="R62" s="74">
        <f>SUM(R63)</f>
        <v>3701938.7</v>
      </c>
      <c r="S62" s="74">
        <f>SUM(S63)</f>
        <v>3726407.6</v>
      </c>
      <c r="T62" s="74">
        <f>SUM(T63)</f>
        <v>3757993.7</v>
      </c>
    </row>
    <row r="63" spans="1:20" s="9" customFormat="1" ht="30" x14ac:dyDescent="0.25">
      <c r="A63" s="10" t="s">
        <v>96</v>
      </c>
      <c r="B63" s="78" t="s">
        <v>112</v>
      </c>
      <c r="C63" s="79">
        <v>3379739.2</v>
      </c>
      <c r="D63" s="80"/>
      <c r="E63" s="67">
        <f t="shared" si="1"/>
        <v>3379739.2</v>
      </c>
      <c r="F63" s="80"/>
      <c r="G63" s="67">
        <f t="shared" si="7"/>
        <v>3379739.2</v>
      </c>
      <c r="H63" s="80"/>
      <c r="I63" s="67">
        <f t="shared" si="9"/>
        <v>3379739.2</v>
      </c>
      <c r="J63" s="80"/>
      <c r="K63" s="67">
        <f t="shared" si="10"/>
        <v>3379739.2</v>
      </c>
      <c r="L63" s="81"/>
      <c r="M63" s="67">
        <f t="shared" si="12"/>
        <v>3379739.2</v>
      </c>
      <c r="N63" s="81"/>
      <c r="O63" s="67">
        <f t="shared" si="13"/>
        <v>3379739.2</v>
      </c>
      <c r="P63" s="20"/>
      <c r="Q63" s="20"/>
      <c r="R63" s="74">
        <v>3701938.7</v>
      </c>
      <c r="S63" s="74">
        <v>3726407.6</v>
      </c>
      <c r="T63" s="74">
        <v>3757993.7</v>
      </c>
    </row>
    <row r="64" spans="1:20" s="9" customFormat="1" x14ac:dyDescent="0.25">
      <c r="A64" s="10" t="s">
        <v>93</v>
      </c>
      <c r="B64" s="78" t="s">
        <v>113</v>
      </c>
      <c r="C64" s="79">
        <f>SUM(C65)</f>
        <v>0</v>
      </c>
      <c r="D64" s="79">
        <f t="shared" ref="D64:N64" si="52">SUM(D65)</f>
        <v>0</v>
      </c>
      <c r="E64" s="67">
        <f t="shared" si="1"/>
        <v>0</v>
      </c>
      <c r="F64" s="79">
        <f t="shared" si="52"/>
        <v>0</v>
      </c>
      <c r="G64" s="67">
        <f t="shared" si="7"/>
        <v>0</v>
      </c>
      <c r="H64" s="79">
        <f t="shared" si="52"/>
        <v>0</v>
      </c>
      <c r="I64" s="67">
        <f t="shared" si="9"/>
        <v>0</v>
      </c>
      <c r="J64" s="79">
        <f t="shared" si="52"/>
        <v>0</v>
      </c>
      <c r="K64" s="67">
        <f t="shared" si="10"/>
        <v>0</v>
      </c>
      <c r="L64" s="79">
        <f t="shared" si="52"/>
        <v>0</v>
      </c>
      <c r="M64" s="67">
        <f t="shared" si="12"/>
        <v>0</v>
      </c>
      <c r="N64" s="79">
        <f t="shared" si="52"/>
        <v>0</v>
      </c>
      <c r="O64" s="67">
        <f t="shared" si="13"/>
        <v>0</v>
      </c>
      <c r="P64" s="20">
        <f>SUM(P65)</f>
        <v>0</v>
      </c>
      <c r="Q64" s="20">
        <f>SUM(Q65)</f>
        <v>0</v>
      </c>
      <c r="R64" s="74">
        <f>SUM(R65)</f>
        <v>0</v>
      </c>
      <c r="S64" s="74">
        <f>SUM(S65)</f>
        <v>0</v>
      </c>
      <c r="T64" s="74">
        <f>SUM(T65)</f>
        <v>0</v>
      </c>
    </row>
    <row r="65" spans="1:20" s="9" customFormat="1" ht="30" x14ac:dyDescent="0.25">
      <c r="A65" s="10" t="s">
        <v>97</v>
      </c>
      <c r="B65" s="78" t="s">
        <v>114</v>
      </c>
      <c r="C65" s="79">
        <v>0</v>
      </c>
      <c r="D65" s="11"/>
      <c r="E65" s="67">
        <f t="shared" si="1"/>
        <v>0</v>
      </c>
      <c r="F65" s="11"/>
      <c r="G65" s="67">
        <f t="shared" si="7"/>
        <v>0</v>
      </c>
      <c r="H65" s="11"/>
      <c r="I65" s="67">
        <f t="shared" si="9"/>
        <v>0</v>
      </c>
      <c r="J65" s="11"/>
      <c r="K65" s="67">
        <f t="shared" si="10"/>
        <v>0</v>
      </c>
      <c r="L65" s="81"/>
      <c r="M65" s="67">
        <f t="shared" si="12"/>
        <v>0</v>
      </c>
      <c r="N65" s="81"/>
      <c r="O65" s="67">
        <f t="shared" si="13"/>
        <v>0</v>
      </c>
      <c r="P65" s="20"/>
      <c r="Q65" s="20">
        <v>0</v>
      </c>
      <c r="R65" s="74">
        <v>0</v>
      </c>
      <c r="S65" s="74">
        <v>0</v>
      </c>
      <c r="T65" s="74">
        <v>0</v>
      </c>
    </row>
    <row r="66" spans="1:20" ht="21.75" customHeight="1" x14ac:dyDescent="0.25">
      <c r="A66" s="5" t="s">
        <v>98</v>
      </c>
      <c r="B66" s="65" t="s">
        <v>99</v>
      </c>
      <c r="C66" s="66">
        <f>C14+C49</f>
        <v>97965</v>
      </c>
      <c r="D66" s="66">
        <f t="shared" ref="D66" si="53">D14+D49</f>
        <v>0</v>
      </c>
      <c r="E66" s="67">
        <f t="shared" si="1"/>
        <v>97965</v>
      </c>
      <c r="F66" s="73">
        <f t="shared" ref="F66" si="54">F14+F49</f>
        <v>0</v>
      </c>
      <c r="G66" s="67">
        <f t="shared" si="7"/>
        <v>97965</v>
      </c>
      <c r="H66" s="73">
        <f t="shared" ref="H66:J66" si="55">H14+H49</f>
        <v>0</v>
      </c>
      <c r="I66" s="67">
        <f t="shared" si="9"/>
        <v>97965</v>
      </c>
      <c r="J66" s="73">
        <f t="shared" si="55"/>
        <v>0</v>
      </c>
      <c r="K66" s="67">
        <f t="shared" si="10"/>
        <v>97965</v>
      </c>
      <c r="L66" s="73">
        <f t="shared" ref="L66:N66" si="56">L14+L49</f>
        <v>0</v>
      </c>
      <c r="M66" s="67">
        <f t="shared" si="12"/>
        <v>97965</v>
      </c>
      <c r="N66" s="73">
        <f t="shared" si="56"/>
        <v>0</v>
      </c>
      <c r="O66" s="67">
        <f t="shared" si="13"/>
        <v>97965</v>
      </c>
      <c r="P66" s="17">
        <f>P14+P49</f>
        <v>128739.70000000001</v>
      </c>
      <c r="Q66" s="17">
        <f>Q14+Q49</f>
        <v>130352.69999999907</v>
      </c>
      <c r="R66" s="64">
        <f>R14+R49</f>
        <v>96441.8</v>
      </c>
      <c r="S66" s="64">
        <f>S14+S49</f>
        <v>98451.8</v>
      </c>
      <c r="T66" s="64">
        <f>T14+T49</f>
        <v>100515.3</v>
      </c>
    </row>
    <row r="72" spans="1:20" x14ac:dyDescent="0.25">
      <c r="A72" s="83"/>
    </row>
    <row r="73" spans="1:20" x14ac:dyDescent="0.25">
      <c r="A73" s="83"/>
    </row>
  </sheetData>
  <mergeCells count="21">
    <mergeCell ref="P11:P12"/>
    <mergeCell ref="Q11:Q12"/>
    <mergeCell ref="R11:R12"/>
    <mergeCell ref="S11:S12"/>
    <mergeCell ref="T11:T12"/>
    <mergeCell ref="O11:O12"/>
    <mergeCell ref="A7:P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67.28515625" style="1" customWidth="1"/>
    <col min="2" max="2" width="19.425781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2" t="s">
        <v>136</v>
      </c>
    </row>
    <row r="2" spans="1:2" x14ac:dyDescent="0.25">
      <c r="B2" s="22" t="s">
        <v>0</v>
      </c>
    </row>
    <row r="3" spans="1:2" x14ac:dyDescent="0.25">
      <c r="B3" s="16" t="s">
        <v>1</v>
      </c>
    </row>
    <row r="4" spans="1:2" x14ac:dyDescent="0.25">
      <c r="B4" s="22" t="s">
        <v>157</v>
      </c>
    </row>
    <row r="8" spans="1:2" s="12" customFormat="1" x14ac:dyDescent="0.25">
      <c r="A8" s="110" t="s">
        <v>100</v>
      </c>
      <c r="B8" s="110"/>
    </row>
    <row r="9" spans="1:2" s="12" customFormat="1" x14ac:dyDescent="0.25">
      <c r="A9" s="110" t="s">
        <v>120</v>
      </c>
      <c r="B9" s="110"/>
    </row>
    <row r="10" spans="1:2" ht="29.25" customHeight="1" x14ac:dyDescent="0.25"/>
    <row r="11" spans="1:2" ht="31.5" customHeight="1" x14ac:dyDescent="0.25">
      <c r="A11" s="13" t="s">
        <v>101</v>
      </c>
      <c r="B11" s="21" t="s">
        <v>121</v>
      </c>
    </row>
    <row r="12" spans="1:2" ht="35.25" customHeight="1" x14ac:dyDescent="0.25">
      <c r="A12" s="40" t="s">
        <v>102</v>
      </c>
      <c r="B12" s="41">
        <f>SUM(B13:B14)</f>
        <v>50000</v>
      </c>
    </row>
    <row r="13" spans="1:2" ht="26.25" customHeight="1" x14ac:dyDescent="0.25">
      <c r="A13" s="15" t="s">
        <v>103</v>
      </c>
      <c r="B13" s="14">
        <f>SUM(пр7!I24)</f>
        <v>50000</v>
      </c>
    </row>
    <row r="14" spans="1:2" ht="26.25" customHeight="1" x14ac:dyDescent="0.25">
      <c r="A14" s="15" t="s">
        <v>104</v>
      </c>
      <c r="B14" s="14">
        <f>SUM(пр7!I26)</f>
        <v>0</v>
      </c>
    </row>
    <row r="15" spans="1:2" ht="26.25" customHeight="1" x14ac:dyDescent="0.25">
      <c r="A15" s="40" t="s">
        <v>105</v>
      </c>
      <c r="B15" s="42">
        <f>SUM(B16:B17)</f>
        <v>-59867.600000000006</v>
      </c>
    </row>
    <row r="16" spans="1:2" ht="26.25" customHeight="1" x14ac:dyDescent="0.25">
      <c r="A16" s="15" t="s">
        <v>103</v>
      </c>
      <c r="B16" s="23">
        <f>SUM(пр7!I19)</f>
        <v>140132.4</v>
      </c>
    </row>
    <row r="17" spans="1:2" ht="26.25" customHeight="1" x14ac:dyDescent="0.25">
      <c r="A17" s="15" t="s">
        <v>104</v>
      </c>
      <c r="B17" s="23">
        <f>SUM(пр7!I21)</f>
        <v>-200000</v>
      </c>
    </row>
    <row r="18" spans="1:2" ht="26.25" customHeight="1" x14ac:dyDescent="0.25">
      <c r="A18" s="43" t="s">
        <v>106</v>
      </c>
      <c r="B18" s="42">
        <f>SUM(B12+B15)</f>
        <v>-9867.6000000000058</v>
      </c>
    </row>
    <row r="34" spans="1:1" x14ac:dyDescent="0.25">
      <c r="A34" s="16"/>
    </row>
    <row r="35" spans="1:1" x14ac:dyDescent="0.25">
      <c r="A35" s="16"/>
    </row>
    <row r="36" spans="1:1" x14ac:dyDescent="0.25">
      <c r="A36" s="16"/>
    </row>
  </sheetData>
  <mergeCells count="2">
    <mergeCell ref="A8:B8"/>
    <mergeCell ref="A9:B9"/>
  </mergeCells>
  <pageMargins left="1.1811023622047245" right="0.39370078740157483" top="0.78740157480314965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workbookViewId="0">
      <selection activeCell="C4" sqref="C4"/>
    </sheetView>
  </sheetViews>
  <sheetFormatPr defaultRowHeight="15.75" x14ac:dyDescent="0.25"/>
  <cols>
    <col min="1" max="1" width="59.42578125" style="1" customWidth="1"/>
    <col min="2" max="2" width="20" style="1" customWidth="1"/>
    <col min="3" max="3" width="22.85546875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22" t="s">
        <v>150</v>
      </c>
    </row>
    <row r="2" spans="1:3" x14ac:dyDescent="0.25">
      <c r="C2" s="22" t="s">
        <v>0</v>
      </c>
    </row>
    <row r="3" spans="1:3" x14ac:dyDescent="0.25">
      <c r="C3" s="16" t="s">
        <v>1</v>
      </c>
    </row>
    <row r="4" spans="1:3" x14ac:dyDescent="0.25">
      <c r="C4" s="22" t="s">
        <v>158</v>
      </c>
    </row>
    <row r="8" spans="1:3" s="12" customFormat="1" x14ac:dyDescent="0.25">
      <c r="A8" s="110" t="s">
        <v>100</v>
      </c>
      <c r="B8" s="110"/>
      <c r="C8" s="110"/>
    </row>
    <row r="9" spans="1:3" s="12" customFormat="1" x14ac:dyDescent="0.25">
      <c r="A9" s="110" t="s">
        <v>151</v>
      </c>
      <c r="B9" s="110"/>
      <c r="C9" s="110"/>
    </row>
    <row r="11" spans="1:3" x14ac:dyDescent="0.25">
      <c r="A11" s="111" t="s">
        <v>101</v>
      </c>
      <c r="B11" s="113" t="s">
        <v>152</v>
      </c>
      <c r="C11" s="114"/>
    </row>
    <row r="12" spans="1:3" x14ac:dyDescent="0.25">
      <c r="A12" s="112"/>
      <c r="B12" s="84" t="s">
        <v>153</v>
      </c>
      <c r="C12" s="85" t="s">
        <v>154</v>
      </c>
    </row>
    <row r="13" spans="1:3" ht="31.5" x14ac:dyDescent="0.25">
      <c r="A13" s="86" t="s">
        <v>102</v>
      </c>
      <c r="B13" s="14">
        <f>SUM(B14:B15)</f>
        <v>-50000</v>
      </c>
      <c r="C13" s="14">
        <f>SUM(C14:C15)</f>
        <v>0</v>
      </c>
    </row>
    <row r="14" spans="1:3" x14ac:dyDescent="0.25">
      <c r="A14" s="15" t="s">
        <v>103</v>
      </c>
      <c r="B14" s="14">
        <v>0</v>
      </c>
      <c r="C14" s="14">
        <v>0</v>
      </c>
    </row>
    <row r="15" spans="1:3" x14ac:dyDescent="0.25">
      <c r="A15" s="15" t="s">
        <v>104</v>
      </c>
      <c r="B15" s="14">
        <f>SUM('пр 8'!P28)</f>
        <v>-50000</v>
      </c>
      <c r="C15" s="14">
        <v>0</v>
      </c>
    </row>
    <row r="16" spans="1:3" x14ac:dyDescent="0.25">
      <c r="A16" s="86" t="s">
        <v>105</v>
      </c>
      <c r="B16" s="14">
        <f>SUM(B17:B18)</f>
        <v>178739.7</v>
      </c>
      <c r="C16" s="14">
        <f>SUM(C17:C18)</f>
        <v>130352.7</v>
      </c>
    </row>
    <row r="17" spans="1:3" x14ac:dyDescent="0.25">
      <c r="A17" s="15" t="s">
        <v>103</v>
      </c>
      <c r="B17" s="14">
        <v>178739.7</v>
      </c>
      <c r="C17" s="14">
        <f>[1]пр16!Q22</f>
        <v>259092.4</v>
      </c>
    </row>
    <row r="18" spans="1:3" x14ac:dyDescent="0.25">
      <c r="A18" s="15" t="s">
        <v>104</v>
      </c>
      <c r="B18" s="14">
        <v>0</v>
      </c>
      <c r="C18" s="14">
        <v>-128739.7</v>
      </c>
    </row>
    <row r="19" spans="1:3" x14ac:dyDescent="0.25">
      <c r="A19" s="15" t="s">
        <v>106</v>
      </c>
      <c r="B19" s="14">
        <f>SUM(B13+B16)</f>
        <v>128739.70000000001</v>
      </c>
      <c r="C19" s="14">
        <f>SUM(C13+C16)</f>
        <v>130352.7</v>
      </c>
    </row>
    <row r="35" spans="1:1" x14ac:dyDescent="0.25">
      <c r="A35" s="16"/>
    </row>
    <row r="36" spans="1:1" x14ac:dyDescent="0.25">
      <c r="A36" s="16"/>
    </row>
    <row r="37" spans="1:1" x14ac:dyDescent="0.25">
      <c r="A37" s="16"/>
    </row>
  </sheetData>
  <mergeCells count="4">
    <mergeCell ref="A8:C8"/>
    <mergeCell ref="A9:C9"/>
    <mergeCell ref="A11:A12"/>
    <mergeCell ref="B11:C1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пр7</vt:lpstr>
      <vt:lpstr>пр 8</vt:lpstr>
      <vt:lpstr>пр 9</vt:lpstr>
      <vt:lpstr>пр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2020-12-18T04:07:25Z</dcterms:modified>
</cp:coreProperties>
</file>